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3F06_ASB_1\Desktop\"/>
    </mc:Choice>
  </mc:AlternateContent>
  <bookViews>
    <workbookView xWindow="0" yWindow="0" windowWidth="23040" windowHeight="8892" tabRatio="719" activeTab="5"/>
  </bookViews>
  <sheets>
    <sheet name="Таклиф(2023-2)" sheetId="1" r:id="rId1"/>
    <sheet name="Касса(2023-2)" sheetId="2" r:id="rId2"/>
    <sheet name="Соҳа(2023-2)" sheetId="3" r:id="rId3"/>
    <sheet name="Соҳа(2023-2 таклиф)" sheetId="4" r:id="rId4"/>
    <sheet name="Манзил(2023-2)" sheetId="5" r:id="rId5"/>
    <sheet name="Касса(2023-2) ХАРИД КУРИЛИШ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1" hidden="1">'Касса(2023-2)'!$A$6:$N$6</definedName>
    <definedName name="_xlnm._FilterDatabase" localSheetId="5" hidden="1">'Касса(2023-2) ХАРИД КУРИЛИШ'!$A$6:$V$6</definedName>
    <definedName name="_xlnm._FilterDatabase" localSheetId="4" hidden="1">'Манзил(2023-2)'!$A$6:$BA$11</definedName>
    <definedName name="_xlnm._FilterDatabase" localSheetId="0" hidden="1">'Таклиф(2023-2)'!$A$7:$W$7</definedName>
    <definedName name="ахмоклар">'[1]Ахмок туманлар'!$A$1:$D$69</definedName>
    <definedName name="вилоят" localSheetId="1">#REF!</definedName>
    <definedName name="вилоят" localSheetId="5">#REF!</definedName>
    <definedName name="вилоят" localSheetId="3">#REF!</definedName>
    <definedName name="вилоят" localSheetId="2">#REF!</definedName>
    <definedName name="вилоят" localSheetId="0">#REF!</definedName>
    <definedName name="вилоят">#REF!</definedName>
    <definedName name="_xlnm.Print_Titles" localSheetId="4">'Манзил(2023-2)'!$4:$5</definedName>
    <definedName name="минг">[2]Data!$R$1</definedName>
    <definedName name="номи">'[3]исход имя'!$A$1:$B$206</definedName>
    <definedName name="_xlnm.Print_Area" localSheetId="1">'Касса(2023-2)'!$B$1:$K$7</definedName>
    <definedName name="_xlnm.Print_Area" localSheetId="5">'Касса(2023-2) ХАРИД КУРИЛИШ'!$B$1:$AI$7</definedName>
    <definedName name="_xlnm.Print_Area" localSheetId="4">'Манзил(2023-2)'!$A$1:$U$11</definedName>
    <definedName name="_xlnm.Print_Area" localSheetId="3">'Соҳа(2023-2 таклиф)'!$B$1:$AB$10</definedName>
    <definedName name="_xlnm.Print_Area" localSheetId="2">'Соҳа(2023-2)'!$B$1:$Y$9</definedName>
    <definedName name="_xlnm.Print_Area" localSheetId="0">'Таклиф(2023-2)'!$B$1:$W$8</definedName>
    <definedName name="ПП5250">'[3]Қўшимча берилган 117 млрд'!$C$4:$D$157</definedName>
    <definedName name="рус">'[3]исход имя'!$G$2:$H$206</definedName>
    <definedName name="узб">[4]Лист4!$G$7:$H$212</definedName>
    <definedName name="факт" localSheetId="1">#REF!</definedName>
    <definedName name="факт" localSheetId="5">#REF!</definedName>
    <definedName name="факт" localSheetId="3">#REF!</definedName>
    <definedName name="факт" localSheetId="2">#REF!</definedName>
    <definedName name="факт" localSheetId="0">#REF!</definedName>
    <definedName name="факт">#REF!</definedName>
    <definedName name="ФТЖ" localSheetId="1">#REF!</definedName>
    <definedName name="ФТЖ" localSheetId="5">#REF!</definedName>
    <definedName name="ФТЖ" localSheetId="3">#REF!</definedName>
    <definedName name="ФТЖ" localSheetId="2">#REF!</definedName>
    <definedName name="ФТЖ" localSheetId="0">#REF!</definedName>
    <definedName name="ФТЖ">#REF!</definedName>
    <definedName name="Частота" localSheetId="1">#REF!</definedName>
    <definedName name="Частота" localSheetId="5">#REF!</definedName>
    <definedName name="Частота" localSheetId="3">#REF!</definedName>
    <definedName name="Частота" localSheetId="2">#REF!</definedName>
    <definedName name="Частота" localSheetId="0">#REF!</definedName>
    <definedName name="Частота">#REF!</definedName>
    <definedName name="эски" localSheetId="1">#REF!</definedName>
    <definedName name="эски" localSheetId="5">#REF!</definedName>
    <definedName name="эски" localSheetId="3">#REF!</definedName>
    <definedName name="эски" localSheetId="2">#REF!</definedName>
    <definedName name="эски" localSheetId="0">#REF!</definedName>
    <definedName name="эски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" i="6" l="1"/>
  <c r="D7" i="2" l="1"/>
  <c r="J8" i="1" l="1"/>
  <c r="AG7" i="6" l="1"/>
  <c r="AD7" i="6"/>
  <c r="AD6" i="6" s="1"/>
  <c r="AC7" i="6"/>
  <c r="AA7" i="6"/>
  <c r="AA6" i="6" s="1"/>
  <c r="Z7" i="6"/>
  <c r="S7" i="6"/>
  <c r="R7" i="6"/>
  <c r="P7" i="6"/>
  <c r="O7" i="6"/>
  <c r="B7" i="6"/>
  <c r="B3" i="6"/>
  <c r="N3" i="6" s="1"/>
  <c r="Y3" i="6" s="1"/>
  <c r="U11" i="5"/>
  <c r="U9" i="5"/>
  <c r="S9" i="5"/>
  <c r="U8" i="5"/>
  <c r="S7" i="5"/>
  <c r="W6" i="5"/>
  <c r="V6" i="5"/>
  <c r="Q6" i="5"/>
  <c r="P6" i="5"/>
  <c r="O6" i="5"/>
  <c r="I6" i="5"/>
  <c r="AB10" i="4"/>
  <c r="AB9" i="4" s="1"/>
  <c r="AA10" i="4"/>
  <c r="AA9" i="4" s="1"/>
  <c r="X10" i="4"/>
  <c r="X9" i="4" s="1"/>
  <c r="W10" i="4"/>
  <c r="W9" i="4" s="1"/>
  <c r="V10" i="4"/>
  <c r="V9" i="4" s="1"/>
  <c r="U10" i="4"/>
  <c r="U9" i="4" s="1"/>
  <c r="T10" i="4"/>
  <c r="T9" i="4" s="1"/>
  <c r="S10" i="4"/>
  <c r="S9" i="4" s="1"/>
  <c r="P10" i="4"/>
  <c r="P9" i="4" s="1"/>
  <c r="O10" i="4"/>
  <c r="O9" i="4" s="1"/>
  <c r="N10" i="4"/>
  <c r="N9" i="4" s="1"/>
  <c r="M10" i="4"/>
  <c r="L10" i="4"/>
  <c r="L9" i="4" s="1"/>
  <c r="K10" i="4"/>
  <c r="Z9" i="4"/>
  <c r="Y9" i="4"/>
  <c r="R9" i="4"/>
  <c r="Q9" i="4"/>
  <c r="G9" i="4"/>
  <c r="E9" i="4"/>
  <c r="D9" i="4"/>
  <c r="Y9" i="3"/>
  <c r="Y8" i="3" s="1"/>
  <c r="X9" i="3"/>
  <c r="X8" i="3" s="1"/>
  <c r="W9" i="3"/>
  <c r="W8" i="3" s="1"/>
  <c r="V9" i="3"/>
  <c r="V8" i="3" s="1"/>
  <c r="U9" i="3"/>
  <c r="U8" i="3" s="1"/>
  <c r="T9" i="3"/>
  <c r="T8" i="3" s="1"/>
  <c r="S9" i="3"/>
  <c r="S8" i="3" s="1"/>
  <c r="R9" i="3"/>
  <c r="R8" i="3" s="1"/>
  <c r="Q9" i="3"/>
  <c r="Q8" i="3" s="1"/>
  <c r="P9" i="3"/>
  <c r="P8" i="3" s="1"/>
  <c r="N9" i="3"/>
  <c r="N8" i="3" s="1"/>
  <c r="M9" i="3"/>
  <c r="M8" i="3" s="1"/>
  <c r="L9" i="3"/>
  <c r="K9" i="3"/>
  <c r="E9" i="3"/>
  <c r="AC9" i="3" s="1"/>
  <c r="D9" i="3"/>
  <c r="D8" i="3" s="1"/>
  <c r="B4" i="3"/>
  <c r="G7" i="2"/>
  <c r="E7" i="2"/>
  <c r="D6" i="2"/>
  <c r="B7" i="2"/>
  <c r="B3" i="2"/>
  <c r="O8" i="1"/>
  <c r="W7" i="1"/>
  <c r="V7" i="1"/>
  <c r="U7" i="1"/>
  <c r="T7" i="1"/>
  <c r="S7" i="1"/>
  <c r="R7" i="1"/>
  <c r="Q7" i="1"/>
  <c r="P7" i="1"/>
  <c r="N7" i="1"/>
  <c r="M7" i="1"/>
  <c r="L7" i="1"/>
  <c r="K7" i="1"/>
  <c r="I7" i="1"/>
  <c r="H7" i="1"/>
  <c r="G7" i="1"/>
  <c r="F7" i="1"/>
  <c r="E7" i="1"/>
  <c r="D7" i="1"/>
  <c r="O3" i="1"/>
  <c r="Q7" i="6" l="1"/>
  <c r="D7" i="6"/>
  <c r="F9" i="3"/>
  <c r="U7" i="5"/>
  <c r="S11" i="5"/>
  <c r="U7" i="6"/>
  <c r="X7" i="6" s="1"/>
  <c r="O9" i="3"/>
  <c r="O8" i="3" s="1"/>
  <c r="I10" i="4"/>
  <c r="I9" i="4" s="1"/>
  <c r="AB7" i="6"/>
  <c r="K9" i="4"/>
  <c r="J10" i="4"/>
  <c r="F10" i="4" s="1"/>
  <c r="H10" i="4" s="1"/>
  <c r="H9" i="4" s="1"/>
  <c r="I9" i="3"/>
  <c r="I8" i="3" s="1"/>
  <c r="J7" i="1"/>
  <c r="O7" i="1"/>
  <c r="AE7" i="6"/>
  <c r="AE6" i="6" s="1"/>
  <c r="G7" i="6"/>
  <c r="G6" i="6" s="1"/>
  <c r="E7" i="6"/>
  <c r="H7" i="6"/>
  <c r="T7" i="6"/>
  <c r="T6" i="6" s="1"/>
  <c r="M9" i="4"/>
  <c r="P6" i="6"/>
  <c r="S6" i="6"/>
  <c r="F7" i="2"/>
  <c r="AG6" i="6"/>
  <c r="V6" i="6"/>
  <c r="K7" i="6"/>
  <c r="K6" i="6" s="1"/>
  <c r="E6" i="2"/>
  <c r="R6" i="6"/>
  <c r="G6" i="2"/>
  <c r="K8" i="3"/>
  <c r="Z6" i="6"/>
  <c r="R6" i="5"/>
  <c r="AB6" i="6"/>
  <c r="L7" i="2"/>
  <c r="E8" i="3"/>
  <c r="AF7" i="6"/>
  <c r="AH7" i="6" s="1"/>
  <c r="Q6" i="6"/>
  <c r="AC6" i="6"/>
  <c r="S8" i="5"/>
  <c r="O6" i="6"/>
  <c r="F7" i="6" l="1"/>
  <c r="W7" i="6"/>
  <c r="W6" i="6" s="1"/>
  <c r="J9" i="3"/>
  <c r="J8" i="3" s="1"/>
  <c r="Z8" i="3" s="1"/>
  <c r="J9" i="4"/>
  <c r="F9" i="4"/>
  <c r="E6" i="6"/>
  <c r="I7" i="6"/>
  <c r="I6" i="6" s="1"/>
  <c r="H6" i="6"/>
  <c r="K3" i="6" s="1"/>
  <c r="F8" i="3"/>
  <c r="U6" i="6"/>
  <c r="X6" i="6" s="1"/>
  <c r="AI7" i="6"/>
  <c r="AF6" i="6"/>
  <c r="AI6" i="6" s="1"/>
  <c r="J7" i="6"/>
  <c r="L8" i="3"/>
  <c r="AH6" i="6"/>
  <c r="D6" i="6"/>
  <c r="F6" i="6"/>
  <c r="F6" i="2"/>
  <c r="H7" i="2" l="1"/>
  <c r="Z9" i="3" s="1"/>
  <c r="J6" i="6"/>
  <c r="M6" i="6" s="1"/>
  <c r="M7" i="6"/>
  <c r="L7" i="6"/>
  <c r="H6" i="2" l="1"/>
  <c r="L6" i="2" s="1"/>
  <c r="O7" i="2"/>
  <c r="L6" i="6"/>
  <c r="G9" i="3"/>
  <c r="H9" i="3" s="1"/>
  <c r="H8" i="3" s="1"/>
  <c r="I7" i="2"/>
  <c r="I6" i="2" s="1"/>
  <c r="T6" i="5"/>
  <c r="S6" i="5" s="1"/>
  <c r="S10" i="5"/>
  <c r="U10" i="5"/>
  <c r="U6" i="5" s="1"/>
  <c r="K6" i="2" l="1"/>
  <c r="J7" i="2"/>
  <c r="J6" i="2" s="1"/>
  <c r="G8" i="3"/>
  <c r="K7" i="2"/>
</calcChain>
</file>

<file path=xl/sharedStrings.xml><?xml version="1.0" encoding="utf-8"?>
<sst xmlns="http://schemas.openxmlformats.org/spreadsheetml/2006/main" count="295" uniqueCount="132">
  <si>
    <t>М А Ъ Л У М О Т</t>
  </si>
  <si>
    <t>(млн.сўмда)</t>
  </si>
  <si>
    <t>Т/р</t>
  </si>
  <si>
    <t>Туман (шаҳар) номи</t>
  </si>
  <si>
    <t>Жами келиб тушган таклифлар ва овозлар</t>
  </si>
  <si>
    <t>Ғолиб деб топилган лойиҳалар</t>
  </si>
  <si>
    <t>Шундан;</t>
  </si>
  <si>
    <t>Жами МФЙ сони</t>
  </si>
  <si>
    <t>Келиб тушгун Жами таклифлар сони</t>
  </si>
  <si>
    <t>шундан:</t>
  </si>
  <si>
    <t>ЖАМИ овозлар сони</t>
  </si>
  <si>
    <t>Аҳоли сони</t>
  </si>
  <si>
    <r>
      <t>Аҳоли жалб қилиниши қамрови</t>
    </r>
    <r>
      <rPr>
        <b/>
        <i/>
        <sz val="16"/>
        <color rgb="FF0070C0"/>
        <rFont val="Cambria"/>
        <family val="1"/>
        <charset val="204"/>
      </rPr>
      <t xml:space="preserve"> (жами аҳоли сонига нисбатан фоизда)</t>
    </r>
  </si>
  <si>
    <t>МФЙ сони</t>
  </si>
  <si>
    <t>Лойиҳа сони</t>
  </si>
  <si>
    <t xml:space="preserve">Лойиҳа суммаси           </t>
  </si>
  <si>
    <t>Овозлар сони</t>
  </si>
  <si>
    <t>Жами берилган овозларга нисбатан фоизда</t>
  </si>
  <si>
    <t>Дастлабки ғолиб лойиҳалар</t>
  </si>
  <si>
    <r>
      <rPr>
        <b/>
        <sz val="16"/>
        <color rgb="FFFF0000"/>
        <rFont val="Cambria"/>
        <family val="1"/>
        <charset val="204"/>
      </rPr>
      <t>ПҚ-117</t>
    </r>
    <r>
      <rPr>
        <b/>
        <sz val="16"/>
        <rFont val="Cambria"/>
        <family val="1"/>
        <charset val="204"/>
      </rPr>
      <t xml:space="preserve">-сон қарорга асосан </t>
    </r>
    <r>
      <rPr>
        <b/>
        <sz val="16"/>
        <color rgb="FFFF0000"/>
        <rFont val="Cambria"/>
        <family val="1"/>
        <charset val="204"/>
      </rPr>
      <t xml:space="preserve">2 мингдан кўп овоз тўплаган </t>
    </r>
    <r>
      <rPr>
        <b/>
        <sz val="16"/>
        <rFont val="Cambria"/>
        <family val="1"/>
        <charset val="204"/>
      </rPr>
      <t>лойиҳалар</t>
    </r>
    <r>
      <rPr>
        <sz val="16"/>
        <rFont val="Cambria"/>
        <family val="1"/>
        <charset val="204"/>
      </rPr>
      <t xml:space="preserve"> </t>
    </r>
    <r>
      <rPr>
        <i/>
        <sz val="16"/>
        <rFont val="Cambria"/>
        <family val="1"/>
        <charset val="204"/>
      </rPr>
      <t>(Қўшимча ғолиб лойиҳалар)</t>
    </r>
  </si>
  <si>
    <t>Овоз бериш жараёнига ўтказилган таклифлар</t>
  </si>
  <si>
    <r>
      <t>Овоз бериш жараёнида иштирок эт</t>
    </r>
    <r>
      <rPr>
        <b/>
        <sz val="16"/>
        <color rgb="FFFF0000"/>
        <rFont val="Cambria"/>
        <family val="1"/>
        <charset val="204"/>
      </rPr>
      <t>ма</t>
    </r>
    <r>
      <rPr>
        <b/>
        <sz val="16"/>
        <rFont val="Cambria"/>
        <family val="1"/>
        <charset val="204"/>
      </rPr>
      <t>ган МФЙ сони</t>
    </r>
  </si>
  <si>
    <t>Жами</t>
  </si>
  <si>
    <t>(млн сўмда)</t>
  </si>
  <si>
    <t>Т/Р</t>
  </si>
  <si>
    <t>Ҳудудлар номи</t>
  </si>
  <si>
    <t>Жами ғолиб лойиҳалар сони</t>
  </si>
  <si>
    <t>шундан</t>
  </si>
  <si>
    <t>Молиялаштириш учун буюртмачи ташкилотларга ажратилган маблағ</t>
  </si>
  <si>
    <r>
      <t xml:space="preserve"> Бажарилган ишлар бўйича пудратчи ташкилотга ўтказилган маблағ </t>
    </r>
    <r>
      <rPr>
        <b/>
        <sz val="16"/>
        <color rgb="FFFF0000"/>
        <rFont val="Times New Roman"/>
        <family val="1"/>
        <charset val="204"/>
      </rPr>
      <t>(касса)</t>
    </r>
  </si>
  <si>
    <t>Иқтисод қилинган маблағ (Асосий жамғармага тикланган)</t>
  </si>
  <si>
    <t>Фарқи</t>
  </si>
  <si>
    <t>Бажарилиши              (Фоизда)</t>
  </si>
  <si>
    <t>Ишлар якунланган лойиҳалар сони</t>
  </si>
  <si>
    <r>
      <t>Ишлар якунлан</t>
    </r>
    <r>
      <rPr>
        <b/>
        <sz val="16"/>
        <color rgb="FFFF0000"/>
        <rFont val="Times New Roman"/>
        <family val="1"/>
        <charset val="204"/>
      </rPr>
      <t>ма</t>
    </r>
    <r>
      <rPr>
        <b/>
        <sz val="16"/>
        <color theme="1"/>
        <rFont val="Times New Roman"/>
        <family val="1"/>
        <charset val="204"/>
      </rPr>
      <t>ган лойиҳалар сони</t>
    </r>
  </si>
  <si>
    <t>ЖАМИ</t>
  </si>
  <si>
    <t>СУММЕСЛИМН('Манзил(2023-1)'!$R:$R;'Манзил(2023-1)'!$B:$B;'Соҳа(2023-1)'!$C12;'Манзил(2023-1)'!$H:$H;'Соҳа(2023-1)'!V$4)/1000000</t>
  </si>
  <si>
    <t>Умумтаълим мактабларини таъмирлаш ва моддий-техника базасини ривожлантириш тадбирлари</t>
  </si>
  <si>
    <t>Ички йўлларни (пиёдалар йўлакчаси, йўл ўтказгичлар) таъмирлаш билан боғлиқ тадбирлар</t>
  </si>
  <si>
    <t>Соғлиқни сақлаш муассасаларини таъмирлаш ва моддий-техника базасини ривожлантириш тадбирлари</t>
  </si>
  <si>
    <t>Бошқа таълим муассасаларини таъмирлаш ва моддий-техника базасини ривожлантириш тадбирлари</t>
  </si>
  <si>
    <t>Дренаж ва ариқ (зовур) ларни тартибга келтириш билан боғлиқ тадбирлар</t>
  </si>
  <si>
    <t>Табиий газ таъминоти билан боғлиқ лойиҳалар</t>
  </si>
  <si>
    <t>Ахоли дам олиш масканларини таъмирлаш ёки моддий-техник базасини ривожлантириш билан боғлиқ тадбирлар</t>
  </si>
  <si>
    <t>СЧЁТЕСЛИМН('Манзил(2023-1)'!$B:$B;'Соҳа(2023-1)'!$C9;'Манзил(2023-1)'!$H:$H;'Соҳа(2023-1)'!K$4)</t>
  </si>
  <si>
    <t>Код</t>
  </si>
  <si>
    <t>Ҳудуд номи</t>
  </si>
  <si>
    <r>
      <t>Жами</t>
    </r>
    <r>
      <rPr>
        <b/>
        <sz val="14"/>
        <color rgb="FFFF0000"/>
        <rFont val="Times New Roman"/>
        <family val="1"/>
        <charset val="204"/>
      </rPr>
      <t xml:space="preserve"> 2022 йил</t>
    </r>
    <r>
      <rPr>
        <b/>
        <sz val="14"/>
        <rFont val="Times New Roman"/>
        <family val="1"/>
        <charset val="204"/>
      </rPr>
      <t xml:space="preserve"> жамғарма харажатлари</t>
    </r>
  </si>
  <si>
    <r>
      <t>Жами</t>
    </r>
    <r>
      <rPr>
        <b/>
        <sz val="14"/>
        <rFont val="Times New Roman"/>
        <family val="1"/>
        <charset val="204"/>
      </rPr>
      <t xml:space="preserve"> харажатлари</t>
    </r>
  </si>
  <si>
    <t>Шундан,</t>
  </si>
  <si>
    <t>Умумтаълим мактабларини таъмирлаш</t>
  </si>
  <si>
    <t xml:space="preserve">Ички йўлларни </t>
  </si>
  <si>
    <t>Соғлиқни сақлаш муассасаларини таъмирлаш</t>
  </si>
  <si>
    <t>Бошқа таълим муассасаларини таъмирлаш</t>
  </si>
  <si>
    <t>Дренаж ва ариқ (зовур) ларни тартибга келтириш</t>
  </si>
  <si>
    <t>Ахоли дам олиш масканларини таъмирлаш</t>
  </si>
  <si>
    <t>Сони</t>
  </si>
  <si>
    <t>Ажратилаган маблағ</t>
  </si>
  <si>
    <t>Касса</t>
  </si>
  <si>
    <t>Иқтисод қилингани</t>
  </si>
  <si>
    <t>Қолдиқ</t>
  </si>
  <si>
    <t>Суммаси</t>
  </si>
  <si>
    <t>км</t>
  </si>
  <si>
    <t>Вилоят жами</t>
  </si>
  <si>
    <t>Жами ғолиб лойиҳалар</t>
  </si>
  <si>
    <t>Кўча чироқларини ўрнатиш ёки таъмирлаш</t>
  </si>
  <si>
    <t>Маҳалла гузарини таъмирлаш-тиклаш билан боғлиқ харажатлар</t>
  </si>
  <si>
    <t>(Млн.сўмда)</t>
  </si>
  <si>
    <t>№</t>
  </si>
  <si>
    <t>МФЙ номи</t>
  </si>
  <si>
    <t>Таклиф ID рақами</t>
  </si>
  <si>
    <t>Таклиф тури</t>
  </si>
  <si>
    <t>Соҳа кесимида</t>
  </si>
  <si>
    <r>
      <t xml:space="preserve">Ички йўлларининг  узунлиги </t>
    </r>
    <r>
      <rPr>
        <b/>
        <sz val="11"/>
        <color rgb="FFFF0000"/>
        <rFont val="Times New Roman"/>
        <family val="1"/>
        <charset val="204"/>
      </rPr>
      <t>(км)</t>
    </r>
  </si>
  <si>
    <t>Буюртмачи ташкилот бириктирилиши</t>
  </si>
  <si>
    <t>Хисобракам очилганлиги</t>
  </si>
  <si>
    <t>Инвест ИД</t>
  </si>
  <si>
    <t>Таклиф матни</t>
  </si>
  <si>
    <t>Асос ҳужжат</t>
  </si>
  <si>
    <t>Таклиф суммаси</t>
  </si>
  <si>
    <t>Буюртмачи ташкилотларга ажратилган маблағ</t>
  </si>
  <si>
    <r>
      <t xml:space="preserve"> Бажарилган ишлар бўйича пудратчи ташкилотга ўтказилган маблағ </t>
    </r>
    <r>
      <rPr>
        <b/>
        <sz val="11"/>
        <color rgb="FFFF0000"/>
        <rFont val="Times New Roman"/>
        <family val="1"/>
        <charset val="204"/>
      </rPr>
      <t>(касса)</t>
    </r>
  </si>
  <si>
    <r>
      <t xml:space="preserve">Бажарилиши
</t>
    </r>
    <r>
      <rPr>
        <b/>
        <sz val="14"/>
        <color rgb="FFFF0000"/>
        <rFont val="Times New Roman"/>
        <family val="1"/>
        <charset val="204"/>
      </rPr>
      <t>%</t>
    </r>
  </si>
  <si>
    <t>Иқтисод қилинган маблағ</t>
  </si>
  <si>
    <t>Хисобрақамдаги қолдиқ маблағлар</t>
  </si>
  <si>
    <t>Молиялаштиришдан қариздорлик</t>
  </si>
  <si>
    <t>Якунланган</t>
  </si>
  <si>
    <t>Х</t>
  </si>
  <si>
    <t>қурилиш-таъмирлаш</t>
  </si>
  <si>
    <t>ПҚ-5072</t>
  </si>
  <si>
    <t>Харид қилиш</t>
  </si>
  <si>
    <t>Пахтакор</t>
  </si>
  <si>
    <t>Молиялаштириш учун буюртмачи ташкилотларга  маблағ ажратиш РЕЖА</t>
  </si>
  <si>
    <t>Қурилиш - таъмирлашга утган лойиҳалар сони</t>
  </si>
  <si>
    <t>Харид қилишга ўтган лойиҳалар сони</t>
  </si>
  <si>
    <t>Навбаҳор тумани</t>
  </si>
  <si>
    <t>Ёш куч</t>
  </si>
  <si>
    <t>Қизилработ</t>
  </si>
  <si>
    <t>Мирзо Улуғбек</t>
  </si>
  <si>
    <t>Бешрабод</t>
  </si>
  <si>
    <t>031289002006</t>
  </si>
  <si>
    <t>031256226006</t>
  </si>
  <si>
    <t>03173393006</t>
  </si>
  <si>
    <t>03166721006</t>
  </si>
  <si>
    <t>03171485006</t>
  </si>
  <si>
    <t>Навоий вилояти ҳокимлиги ҳузуридаги "Ягона буюртмачи хизмати" ИК</t>
  </si>
  <si>
    <t>Навбаҳор туман Мактабгача ва мактаб таълими бўлими</t>
  </si>
  <si>
    <t>Навбаҳор туман Тиббиёт бирлашмаси</t>
  </si>
  <si>
    <t>2303122300106001</t>
  </si>
  <si>
    <t>2303122300101015</t>
  </si>
  <si>
    <t>2303122300101014</t>
  </si>
  <si>
    <t>2303017120104003</t>
  </si>
  <si>
    <t>2303122300101013</t>
  </si>
  <si>
    <t>401722860122307083610205001</t>
  </si>
  <si>
    <t>401722860122307092100072022</t>
  </si>
  <si>
    <t>401722860122307092100072023</t>
  </si>
  <si>
    <t>401722860122307092100072024</t>
  </si>
  <si>
    <t>401722860122307073101054004</t>
  </si>
  <si>
    <t>Навбаҳор туманидаги 2-сонли спорт мактабига суний қопламали 22*42 ўлчамли футбол майдончаси ва хожатхона, кўмирхона қуриш</t>
  </si>
  <si>
    <t>Навбаҳор тумани 9-умумий ўрта таълим мактабининг моддий техник базасини яхшилаш, қуёш панеллари ўрнатиш</t>
  </si>
  <si>
    <t>Навбаҳор тумани 28-умумий ўрта таълим мактабининг моддий техник базасини яхшилаш, қуёш панеллари ўрнатиш</t>
  </si>
  <si>
    <t>Навбаҳор тумани 23-умумий ўрта таълим мактабининг моддий техник базасини яхшилаш, қуёш панеллари ўрнатиш</t>
  </si>
  <si>
    <t>Навбаҳор туман Тиббиёт бирлашмасига қуёш панеллари ўрнатиш</t>
  </si>
  <si>
    <r>
      <t>Жами</t>
    </r>
    <r>
      <rPr>
        <b/>
        <sz val="14"/>
        <color rgb="FFFF0000"/>
        <rFont val="Times New Roman"/>
        <family val="1"/>
        <charset val="204"/>
      </rPr>
      <t xml:space="preserve"> 2023 йил</t>
    </r>
    <r>
      <rPr>
        <b/>
        <sz val="14"/>
        <rFont val="Times New Roman"/>
        <family val="1"/>
        <charset val="204"/>
      </rPr>
      <t xml:space="preserve"> жамғарма харажатлари</t>
    </r>
  </si>
  <si>
    <t>27.12.2023 йил ҳолатига</t>
  </si>
  <si>
    <r>
      <t xml:space="preserve">Навбаҳор туманида </t>
    </r>
    <r>
      <rPr>
        <b/>
        <sz val="26"/>
        <color rgb="FF0070C0"/>
        <rFont val="Cambria"/>
        <family val="1"/>
        <charset val="204"/>
      </rPr>
      <t>"Ташаббусли бюджет" жараёнининг</t>
    </r>
    <r>
      <rPr>
        <b/>
        <sz val="26"/>
        <color theme="1"/>
        <rFont val="Cambria"/>
        <family val="1"/>
        <charset val="204"/>
      </rPr>
      <t xml:space="preserve"> </t>
    </r>
    <r>
      <rPr>
        <b/>
        <sz val="26"/>
        <color rgb="FFFF0000"/>
        <rFont val="Cambria"/>
        <family val="1"/>
        <charset val="204"/>
      </rPr>
      <t>2023 йил 2-мавсуми</t>
    </r>
    <r>
      <rPr>
        <b/>
        <sz val="26"/>
        <color theme="1"/>
        <rFont val="Cambria"/>
        <family val="1"/>
        <charset val="204"/>
      </rPr>
      <t xml:space="preserve"> якуни натижалари тўғрисида</t>
    </r>
  </si>
  <si>
    <r>
      <t xml:space="preserve">Навбаҳор тумани бўйича </t>
    </r>
    <r>
      <rPr>
        <b/>
        <sz val="20"/>
        <color rgb="FF0070C0"/>
        <rFont val="Times New Roman"/>
        <family val="1"/>
        <charset val="204"/>
      </rPr>
      <t>Ташаббусли бюджет жараёнининг</t>
    </r>
    <r>
      <rPr>
        <b/>
        <sz val="20"/>
        <rFont val="Times New Roman"/>
        <family val="1"/>
        <charset val="204"/>
      </rPr>
      <t xml:space="preserve"> </t>
    </r>
    <r>
      <rPr>
        <b/>
        <sz val="20"/>
        <color rgb="FFFF0000"/>
        <rFont val="Times New Roman"/>
        <family val="1"/>
        <charset val="204"/>
      </rPr>
      <t>2023 йил 2-мавсуми</t>
    </r>
    <r>
      <rPr>
        <b/>
        <sz val="20"/>
        <rFont val="Times New Roman"/>
        <family val="1"/>
        <charset val="204"/>
      </rPr>
      <t>да ғолиб деб топилган лойиҳаларни молиялаштирилиши ҳолати юзасидан</t>
    </r>
  </si>
  <si>
    <t>Навбаҳор тумани бўйича Ташаббусли бюджет жараёнининг 2023 йил 2-мавсумида ғолиб деб топилган лойиҳалар соҳалар кесимидаги</t>
  </si>
  <si>
    <r>
      <t>Навбаҳор тумани бўйича</t>
    </r>
    <r>
      <rPr>
        <b/>
        <sz val="18"/>
        <color rgb="FF0070C0"/>
        <rFont val="Times New Roman"/>
        <family val="1"/>
        <charset val="204"/>
      </rPr>
      <t xml:space="preserve"> Ташаббусли бюджет жараёнининг </t>
    </r>
    <r>
      <rPr>
        <b/>
        <sz val="18"/>
        <color rgb="FFFF0000"/>
        <rFont val="Times New Roman"/>
        <family val="1"/>
        <charset val="204"/>
      </rPr>
      <t>2023 йил 2-мавсуми</t>
    </r>
    <r>
      <rPr>
        <b/>
        <sz val="18"/>
        <color theme="1"/>
        <rFont val="Times New Roman"/>
        <family val="1"/>
        <charset val="204"/>
      </rPr>
      <t>да ғолиб деб топилган лойиҳалар  тўғрисидаги</t>
    </r>
  </si>
  <si>
    <r>
      <t xml:space="preserve">Навбаҳор тумани бўйича </t>
    </r>
    <r>
      <rPr>
        <b/>
        <sz val="24"/>
        <color rgb="FF00B0F0"/>
        <rFont val="Times New Roman"/>
        <family val="1"/>
        <charset val="204"/>
      </rPr>
      <t>Ташаббусли бюджет жараёнининг</t>
    </r>
    <r>
      <rPr>
        <b/>
        <sz val="24"/>
        <rFont val="Times New Roman"/>
        <family val="1"/>
        <charset val="204"/>
      </rPr>
      <t xml:space="preserve"> </t>
    </r>
    <r>
      <rPr>
        <b/>
        <sz val="24"/>
        <color rgb="FFFF0000"/>
        <rFont val="Times New Roman"/>
        <family val="1"/>
        <charset val="204"/>
      </rPr>
      <t>2023 йил 2-мавсуми</t>
    </r>
    <r>
      <rPr>
        <b/>
        <sz val="24"/>
        <rFont val="Times New Roman"/>
        <family val="1"/>
        <charset val="204"/>
      </rPr>
      <t xml:space="preserve">да ғолиб деб топилган </t>
    </r>
    <r>
      <rPr>
        <b/>
        <u/>
        <sz val="24"/>
        <color rgb="FFC00000"/>
        <rFont val="Times New Roman"/>
        <family val="1"/>
        <charset val="204"/>
      </rPr>
      <t xml:space="preserve">Жихозлаш билан боғлиқ </t>
    </r>
    <r>
      <rPr>
        <b/>
        <sz val="24"/>
        <rFont val="Times New Roman"/>
        <family val="1"/>
        <charset val="204"/>
      </rPr>
      <t>лойиҳаларни молиялаштирилиши ҳолати юзасидан</t>
    </r>
  </si>
  <si>
    <r>
      <t xml:space="preserve">Навбаҳор тумани бўйича </t>
    </r>
    <r>
      <rPr>
        <b/>
        <sz val="24"/>
        <color rgb="FF00B0F0"/>
        <rFont val="Times New Roman"/>
        <family val="1"/>
        <charset val="204"/>
      </rPr>
      <t>Ташаббусли бюджет жараёнининг</t>
    </r>
    <r>
      <rPr>
        <b/>
        <sz val="24"/>
        <rFont val="Times New Roman"/>
        <family val="1"/>
        <charset val="204"/>
      </rPr>
      <t xml:space="preserve"> </t>
    </r>
    <r>
      <rPr>
        <b/>
        <sz val="24"/>
        <color rgb="FFFF0000"/>
        <rFont val="Times New Roman"/>
        <family val="1"/>
        <charset val="204"/>
      </rPr>
      <t>2023 йил 2-мавсуми</t>
    </r>
    <r>
      <rPr>
        <b/>
        <sz val="24"/>
        <rFont val="Times New Roman"/>
        <family val="1"/>
        <charset val="204"/>
      </rPr>
      <t xml:space="preserve">да ғолиб деб топилган </t>
    </r>
    <r>
      <rPr>
        <b/>
        <u/>
        <sz val="24"/>
        <color rgb="FFC00000"/>
        <rFont val="Times New Roman"/>
        <family val="1"/>
        <charset val="204"/>
      </rPr>
      <t xml:space="preserve">Қурилиш - таъмирлаш билан боғлиқ </t>
    </r>
    <r>
      <rPr>
        <b/>
        <sz val="24"/>
        <rFont val="Times New Roman"/>
        <family val="1"/>
        <charset val="204"/>
      </rPr>
      <t>лойиҳаларни молиялаштирилиши ҳолати юзасидан</t>
    </r>
  </si>
  <si>
    <r>
      <t xml:space="preserve">Навбаҳор тумани бўйича </t>
    </r>
    <r>
      <rPr>
        <b/>
        <sz val="24"/>
        <color rgb="FF0070C0"/>
        <rFont val="Times New Roman"/>
        <family val="1"/>
        <charset val="204"/>
      </rPr>
      <t>Ташаббусли бюджет жараёнининг</t>
    </r>
    <r>
      <rPr>
        <b/>
        <sz val="24"/>
        <rFont val="Times New Roman"/>
        <family val="1"/>
        <charset val="204"/>
      </rPr>
      <t xml:space="preserve"> </t>
    </r>
    <r>
      <rPr>
        <b/>
        <sz val="24"/>
        <color rgb="FFFF0000"/>
        <rFont val="Times New Roman"/>
        <family val="1"/>
        <charset val="204"/>
      </rPr>
      <t>2023 йил 2-мавсуми</t>
    </r>
    <r>
      <rPr>
        <b/>
        <sz val="24"/>
        <rFont val="Times New Roman"/>
        <family val="1"/>
        <charset val="204"/>
      </rPr>
      <t>да ғолиб деб топилган лойиҳаларни молиялаштирилиши ҳолати юзасидан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</si>
</sst>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_-;\-* #,##0.00_-;_-* &quot;-&quot;??_-;_-@_-"/>
    <numFmt numFmtId="165" formatCode="_-* #,##0.00\ _₽_-;\-* #,##0.00\ _₽_-;_-* &quot;-&quot;??\ _₽_-;_-@_-"/>
    <numFmt numFmtId="166" formatCode="#,##0_ ;[Red]\-#,##0\ "/>
    <numFmt numFmtId="167" formatCode="#,##0.0"/>
    <numFmt numFmtId="168" formatCode="0.0%"/>
    <numFmt numFmtId="169" formatCode="_-* #,##0\ _₽_-;\-* #,##0\ _₽_-;_-* &quot;-&quot;??\ _₽_-;_-@_-"/>
    <numFmt numFmtId="170" formatCode="#,##0_ ;\-#,##0\ "/>
    <numFmt numFmtId="171" formatCode="#,##0.0_ ;[Red]\-#,##0.0\ "/>
    <numFmt numFmtId="172" formatCode="_-* #,##0.000000000\ _₽_-;\-* #,##0.000000000\ _₽_-;_-* &quot;-&quot;??\ _₽_-;_-@_-"/>
    <numFmt numFmtId="173" formatCode="#,##0.0000000000000000000000000000_ ;[Red]\-#,##0.0000000000000000000000000000\ "/>
    <numFmt numFmtId="174" formatCode="0.0"/>
    <numFmt numFmtId="175" formatCode="_-* #,##0_-;\-* #,##0_-;_-* &quot;-&quot;??_-;_-@_-"/>
    <numFmt numFmtId="177" formatCode="_-* #,##0.0_-;\-* #,##0.0_-;_-* &quot;-&quot;??_-;_-@_-"/>
    <numFmt numFmtId="178" formatCode="#,##0.0_ ;\-#,##0.0\ "/>
  </numFmts>
  <fonts count="6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04"/>
    </font>
    <font>
      <b/>
      <sz val="26"/>
      <color theme="1"/>
      <name val="Cambria"/>
      <family val="1"/>
      <charset val="204"/>
    </font>
    <font>
      <b/>
      <sz val="26"/>
      <color rgb="FF0070C0"/>
      <name val="Cambria"/>
      <family val="1"/>
      <charset val="204"/>
    </font>
    <font>
      <b/>
      <sz val="26"/>
      <color rgb="FFFF0000"/>
      <name val="Cambria"/>
      <family val="1"/>
      <charset val="204"/>
    </font>
    <font>
      <sz val="14"/>
      <color rgb="FFFF0000"/>
      <name val="Cambria"/>
      <family val="1"/>
      <charset val="204"/>
    </font>
    <font>
      <b/>
      <sz val="14"/>
      <color rgb="FFFF0000"/>
      <name val="Cambria"/>
      <family val="1"/>
      <charset val="204"/>
    </font>
    <font>
      <b/>
      <sz val="12"/>
      <color rgb="FFFF0000"/>
      <name val="Cambria"/>
      <family val="1"/>
      <charset val="204"/>
    </font>
    <font>
      <sz val="14"/>
      <name val="Cambria"/>
      <family val="1"/>
      <charset val="204"/>
    </font>
    <font>
      <b/>
      <sz val="16"/>
      <name val="Cambria"/>
      <family val="1"/>
      <charset val="204"/>
    </font>
    <font>
      <b/>
      <i/>
      <sz val="16"/>
      <name val="Cambria"/>
      <family val="1"/>
      <charset val="204"/>
    </font>
    <font>
      <b/>
      <i/>
      <sz val="16"/>
      <color rgb="FF0070C0"/>
      <name val="Cambria"/>
      <family val="1"/>
      <charset val="204"/>
    </font>
    <font>
      <b/>
      <sz val="16"/>
      <color rgb="FFFF0000"/>
      <name val="Cambria"/>
      <family val="1"/>
      <charset val="204"/>
    </font>
    <font>
      <sz val="16"/>
      <name val="Cambria"/>
      <family val="1"/>
      <charset val="204"/>
    </font>
    <font>
      <i/>
      <sz val="16"/>
      <name val="Cambria"/>
      <family val="1"/>
      <charset val="204"/>
    </font>
    <font>
      <b/>
      <sz val="14"/>
      <color theme="1"/>
      <name val="Cambria"/>
      <family val="1"/>
      <charset val="204"/>
    </font>
    <font>
      <b/>
      <sz val="16"/>
      <color theme="1"/>
      <name val="Cambria"/>
      <family val="1"/>
      <charset val="204"/>
    </font>
    <font>
      <sz val="16"/>
      <color theme="1"/>
      <name val="Cambria"/>
      <family val="1"/>
      <charset val="204"/>
    </font>
    <font>
      <sz val="11"/>
      <color theme="1"/>
      <name val="Cambria"/>
      <family val="1"/>
      <charset val="204"/>
    </font>
    <font>
      <sz val="20"/>
      <color theme="1"/>
      <name val="Cambria"/>
      <family val="1"/>
      <charset val="204"/>
    </font>
    <font>
      <sz val="11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rgb="FF0070C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Calibri Light"/>
      <family val="1"/>
      <charset val="204"/>
      <scheme val="major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rgb="FF0070C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rgb="FF0070C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24"/>
      <color rgb="FF00B0F0"/>
      <name val="Times New Roman"/>
      <family val="1"/>
      <charset val="204"/>
    </font>
    <font>
      <b/>
      <u/>
      <sz val="24"/>
      <color rgb="FFC00000"/>
      <name val="Times New Roman"/>
      <family val="1"/>
      <charset val="204"/>
    </font>
    <font>
      <b/>
      <sz val="16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273">
    <xf numFmtId="0" fontId="0" fillId="0" borderId="0" xfId="0"/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7" fillId="3" borderId="13" xfId="1" applyFont="1" applyFill="1" applyBorder="1" applyAlignment="1">
      <alignment horizontal="center" vertical="center"/>
    </xf>
    <xf numFmtId="0" fontId="18" fillId="3" borderId="14" xfId="1" applyFont="1" applyFill="1" applyBorder="1" applyAlignment="1">
      <alignment horizontal="center" vertical="center" wrapText="1"/>
    </xf>
    <xf numFmtId="3" fontId="11" fillId="3" borderId="13" xfId="1" applyNumberFormat="1" applyFont="1" applyFill="1" applyBorder="1" applyAlignment="1">
      <alignment horizontal="center" vertical="center"/>
    </xf>
    <xf numFmtId="3" fontId="11" fillId="3" borderId="15" xfId="1" applyNumberFormat="1" applyFont="1" applyFill="1" applyBorder="1" applyAlignment="1">
      <alignment horizontal="center" vertical="center"/>
    </xf>
    <xf numFmtId="3" fontId="11" fillId="3" borderId="15" xfId="2" applyNumberFormat="1" applyFont="1" applyFill="1" applyBorder="1" applyAlignment="1">
      <alignment horizontal="center" vertical="center"/>
    </xf>
    <xf numFmtId="9" fontId="11" fillId="3" borderId="14" xfId="1" applyNumberFormat="1" applyFont="1" applyFill="1" applyBorder="1" applyAlignment="1">
      <alignment horizontal="center" vertical="center"/>
    </xf>
    <xf numFmtId="166" fontId="11" fillId="3" borderId="15" xfId="1" applyNumberFormat="1" applyFont="1" applyFill="1" applyBorder="1" applyAlignment="1">
      <alignment horizontal="center" vertical="center"/>
    </xf>
    <xf numFmtId="3" fontId="11" fillId="3" borderId="14" xfId="1" applyNumberFormat="1" applyFont="1" applyFill="1" applyBorder="1" applyAlignment="1">
      <alignment horizontal="center" vertical="center"/>
    </xf>
    <xf numFmtId="1" fontId="3" fillId="0" borderId="16" xfId="1" applyNumberFormat="1" applyFont="1" applyBorder="1" applyAlignment="1">
      <alignment horizontal="center" vertical="center"/>
    </xf>
    <xf numFmtId="0" fontId="15" fillId="4" borderId="17" xfId="1" applyFont="1" applyFill="1" applyBorder="1" applyAlignment="1">
      <alignment horizontal="left" vertical="center"/>
    </xf>
    <xf numFmtId="0" fontId="15" fillId="4" borderId="16" xfId="1" applyFont="1" applyFill="1" applyBorder="1" applyAlignment="1">
      <alignment horizontal="center" vertical="center"/>
    </xf>
    <xf numFmtId="0" fontId="15" fillId="4" borderId="18" xfId="1" applyFont="1" applyFill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3" fontId="19" fillId="0" borderId="18" xfId="2" applyNumberFormat="1" applyFont="1" applyBorder="1" applyAlignment="1">
      <alignment horizontal="center" vertical="center"/>
    </xf>
    <xf numFmtId="9" fontId="19" fillId="0" borderId="17" xfId="1" applyNumberFormat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166" fontId="19" fillId="0" borderId="18" xfId="1" applyNumberFormat="1" applyFont="1" applyBorder="1" applyAlignment="1">
      <alignment horizontal="center" vertical="center"/>
    </xf>
    <xf numFmtId="3" fontId="19" fillId="0" borderId="18" xfId="1" applyNumberFormat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3" fontId="19" fillId="0" borderId="17" xfId="1" applyNumberFormat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0" fontId="28" fillId="0" borderId="0" xfId="1" applyFont="1" applyAlignment="1">
      <alignment vertical="center"/>
    </xf>
    <xf numFmtId="0" fontId="28" fillId="0" borderId="0" xfId="1" applyFont="1" applyAlignment="1">
      <alignment horizontal="center" vertical="center"/>
    </xf>
    <xf numFmtId="3" fontId="30" fillId="2" borderId="24" xfId="1" applyNumberFormat="1" applyFont="1" applyFill="1" applyBorder="1" applyAlignment="1">
      <alignment horizontal="center" vertical="center" wrapText="1"/>
    </xf>
    <xf numFmtId="3" fontId="32" fillId="2" borderId="25" xfId="1" applyNumberFormat="1" applyFont="1" applyFill="1" applyBorder="1" applyAlignment="1">
      <alignment horizontal="center" vertical="center" wrapText="1"/>
    </xf>
    <xf numFmtId="0" fontId="30" fillId="3" borderId="13" xfId="1" applyFont="1" applyFill="1" applyBorder="1" applyAlignment="1">
      <alignment vertical="center"/>
    </xf>
    <xf numFmtId="0" fontId="30" fillId="3" borderId="27" xfId="1" applyFont="1" applyFill="1" applyBorder="1" applyAlignment="1">
      <alignment horizontal="center" vertical="center"/>
    </xf>
    <xf numFmtId="3" fontId="30" fillId="3" borderId="13" xfId="2" applyNumberFormat="1" applyFont="1" applyFill="1" applyBorder="1" applyAlignment="1">
      <alignment horizontal="center" vertical="center"/>
    </xf>
    <xf numFmtId="3" fontId="30" fillId="3" borderId="15" xfId="2" applyNumberFormat="1" applyFont="1" applyFill="1" applyBorder="1" applyAlignment="1">
      <alignment horizontal="center" vertical="center"/>
    </xf>
    <xf numFmtId="3" fontId="30" fillId="3" borderId="14" xfId="2" applyNumberFormat="1" applyFont="1" applyFill="1" applyBorder="1" applyAlignment="1">
      <alignment horizontal="center" vertical="center"/>
    </xf>
    <xf numFmtId="167" fontId="30" fillId="3" borderId="28" xfId="2" applyNumberFormat="1" applyFont="1" applyFill="1" applyBorder="1" applyAlignment="1">
      <alignment horizontal="center" vertical="center"/>
    </xf>
    <xf numFmtId="4" fontId="30" fillId="3" borderId="15" xfId="2" applyNumberFormat="1" applyFont="1" applyFill="1" applyBorder="1" applyAlignment="1">
      <alignment horizontal="center" vertical="center"/>
    </xf>
    <xf numFmtId="167" fontId="30" fillId="3" borderId="15" xfId="2" applyNumberFormat="1" applyFont="1" applyFill="1" applyBorder="1" applyAlignment="1">
      <alignment horizontal="center" vertical="center"/>
    </xf>
    <xf numFmtId="167" fontId="33" fillId="3" borderId="15" xfId="2" applyNumberFormat="1" applyFont="1" applyFill="1" applyBorder="1" applyAlignment="1">
      <alignment horizontal="center" vertical="center"/>
    </xf>
    <xf numFmtId="9" fontId="30" fillId="3" borderId="14" xfId="1" applyNumberFormat="1" applyFont="1" applyFill="1" applyBorder="1" applyAlignment="1">
      <alignment horizontal="center" vertical="center"/>
    </xf>
    <xf numFmtId="165" fontId="27" fillId="0" borderId="0" xfId="2" applyFont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29" xfId="1" applyFont="1" applyBorder="1" applyAlignment="1">
      <alignment horizontal="left" vertical="center" indent="1"/>
    </xf>
    <xf numFmtId="3" fontId="34" fillId="0" borderId="16" xfId="2" applyNumberFormat="1" applyFont="1" applyFill="1" applyBorder="1" applyAlignment="1">
      <alignment horizontal="center" vertical="center"/>
    </xf>
    <xf numFmtId="3" fontId="34" fillId="0" borderId="18" xfId="1" applyNumberFormat="1" applyFont="1" applyBorder="1" applyAlignment="1">
      <alignment horizontal="center" vertical="center"/>
    </xf>
    <xf numFmtId="3" fontId="34" fillId="0" borderId="17" xfId="2" applyNumberFormat="1" applyFont="1" applyFill="1" applyBorder="1" applyAlignment="1">
      <alignment horizontal="center" vertical="center"/>
    </xf>
    <xf numFmtId="167" fontId="34" fillId="0" borderId="19" xfId="2" applyNumberFormat="1" applyFont="1" applyFill="1" applyBorder="1" applyAlignment="1">
      <alignment horizontal="center" vertical="center"/>
    </xf>
    <xf numFmtId="167" fontId="34" fillId="0" borderId="18" xfId="2" applyNumberFormat="1" applyFont="1" applyFill="1" applyBorder="1" applyAlignment="1">
      <alignment horizontal="center" vertical="center"/>
    </xf>
    <xf numFmtId="167" fontId="35" fillId="0" borderId="18" xfId="2" applyNumberFormat="1" applyFont="1" applyFill="1" applyBorder="1" applyAlignment="1">
      <alignment horizontal="center" vertical="center"/>
    </xf>
    <xf numFmtId="168" fontId="30" fillId="0" borderId="17" xfId="1" applyNumberFormat="1" applyFont="1" applyBorder="1" applyAlignment="1">
      <alignment horizontal="center" vertical="center"/>
    </xf>
    <xf numFmtId="169" fontId="27" fillId="0" borderId="0" xfId="2" applyNumberFormat="1" applyFont="1" applyAlignment="1">
      <alignment horizontal="center" vertical="center"/>
    </xf>
    <xf numFmtId="169" fontId="27" fillId="0" borderId="0" xfId="1" applyNumberFormat="1" applyFont="1" applyAlignment="1">
      <alignment horizontal="center" vertical="center"/>
    </xf>
    <xf numFmtId="0" fontId="27" fillId="0" borderId="0" xfId="1" applyFont="1"/>
    <xf numFmtId="0" fontId="22" fillId="0" borderId="0" xfId="1" applyFont="1"/>
    <xf numFmtId="170" fontId="22" fillId="0" borderId="0" xfId="2" applyNumberFormat="1" applyFont="1" applyAlignment="1">
      <alignment horizontal="center" vertical="center" wrapText="1"/>
    </xf>
    <xf numFmtId="169" fontId="36" fillId="0" borderId="0" xfId="1" applyNumberFormat="1" applyFont="1"/>
    <xf numFmtId="0" fontId="22" fillId="0" borderId="0" xfId="1" applyFont="1" applyAlignment="1">
      <alignment horizontal="left"/>
    </xf>
    <xf numFmtId="169" fontId="22" fillId="0" borderId="0" xfId="2" applyNumberFormat="1" applyFont="1"/>
    <xf numFmtId="169" fontId="22" fillId="0" borderId="0" xfId="1" applyNumberFormat="1" applyFont="1"/>
    <xf numFmtId="165" fontId="22" fillId="0" borderId="0" xfId="2" applyFont="1"/>
    <xf numFmtId="165" fontId="22" fillId="0" borderId="0" xfId="1" applyNumberFormat="1" applyFont="1"/>
    <xf numFmtId="0" fontId="34" fillId="0" borderId="0" xfId="1" applyFont="1" applyAlignment="1">
      <alignment horizontal="left" vertical="center"/>
    </xf>
    <xf numFmtId="0" fontId="38" fillId="0" borderId="0" xfId="1" applyFont="1" applyAlignment="1">
      <alignment horizontal="center" vertical="center" wrapText="1"/>
    </xf>
    <xf numFmtId="0" fontId="39" fillId="0" borderId="0" xfId="1" applyFont="1"/>
    <xf numFmtId="0" fontId="34" fillId="0" borderId="0" xfId="1" applyFont="1"/>
    <xf numFmtId="0" fontId="41" fillId="0" borderId="0" xfId="1" applyFont="1" applyAlignment="1">
      <alignment horizontal="center"/>
    </xf>
    <xf numFmtId="0" fontId="31" fillId="0" borderId="0" xfId="1" applyFont="1"/>
    <xf numFmtId="0" fontId="42" fillId="0" borderId="30" xfId="1" applyFont="1" applyBorder="1" applyAlignment="1">
      <alignment horizontal="center" vertical="center" wrapText="1"/>
    </xf>
    <xf numFmtId="0" fontId="27" fillId="0" borderId="0" xfId="1" applyFont="1" applyAlignment="1">
      <alignment wrapText="1"/>
    </xf>
    <xf numFmtId="0" fontId="42" fillId="2" borderId="9" xfId="1" applyFont="1" applyFill="1" applyBorder="1" applyAlignment="1">
      <alignment horizontal="center" vertical="center" wrapText="1"/>
    </xf>
    <xf numFmtId="0" fontId="42" fillId="2" borderId="12" xfId="1" applyFont="1" applyFill="1" applyBorder="1" applyAlignment="1">
      <alignment horizontal="center" vertical="center" wrapText="1"/>
    </xf>
    <xf numFmtId="0" fontId="42" fillId="2" borderId="37" xfId="1" applyFont="1" applyFill="1" applyBorder="1" applyAlignment="1">
      <alignment horizontal="center" vertical="center" wrapText="1"/>
    </xf>
    <xf numFmtId="0" fontId="42" fillId="2" borderId="11" xfId="1" applyFont="1" applyFill="1" applyBorder="1" applyAlignment="1">
      <alignment horizontal="center" vertical="center" wrapText="1"/>
    </xf>
    <xf numFmtId="0" fontId="43" fillId="2" borderId="11" xfId="1" applyFont="1" applyFill="1" applyBorder="1" applyAlignment="1">
      <alignment horizontal="center" vertical="center" wrapText="1"/>
    </xf>
    <xf numFmtId="0" fontId="42" fillId="2" borderId="10" xfId="1" applyFont="1" applyFill="1" applyBorder="1" applyAlignment="1">
      <alignment horizontal="center" vertical="center" wrapText="1"/>
    </xf>
    <xf numFmtId="0" fontId="46" fillId="0" borderId="30" xfId="1" applyFont="1" applyBorder="1" applyAlignment="1">
      <alignment horizontal="center" vertical="center"/>
    </xf>
    <xf numFmtId="166" fontId="42" fillId="5" borderId="13" xfId="1" applyNumberFormat="1" applyFont="1" applyFill="1" applyBorder="1" applyAlignment="1">
      <alignment horizontal="center" vertical="center"/>
    </xf>
    <xf numFmtId="171" fontId="42" fillId="5" borderId="28" xfId="1" applyNumberFormat="1" applyFont="1" applyFill="1" applyBorder="1" applyAlignment="1">
      <alignment horizontal="center" vertical="center"/>
    </xf>
    <xf numFmtId="166" fontId="42" fillId="5" borderId="28" xfId="1" applyNumberFormat="1" applyFont="1" applyFill="1" applyBorder="1" applyAlignment="1">
      <alignment horizontal="center" vertical="center"/>
    </xf>
    <xf numFmtId="166" fontId="42" fillId="5" borderId="39" xfId="1" applyNumberFormat="1" applyFont="1" applyFill="1" applyBorder="1" applyAlignment="1">
      <alignment horizontal="center" vertical="center"/>
    </xf>
    <xf numFmtId="171" fontId="42" fillId="5" borderId="39" xfId="1" applyNumberFormat="1" applyFont="1" applyFill="1" applyBorder="1" applyAlignment="1">
      <alignment horizontal="center" vertical="center"/>
    </xf>
    <xf numFmtId="171" fontId="43" fillId="5" borderId="28" xfId="1" applyNumberFormat="1" applyFont="1" applyFill="1" applyBorder="1" applyAlignment="1">
      <alignment horizontal="center" vertical="center"/>
    </xf>
    <xf numFmtId="166" fontId="42" fillId="5" borderId="27" xfId="1" applyNumberFormat="1" applyFont="1" applyFill="1" applyBorder="1" applyAlignment="1">
      <alignment horizontal="center" vertical="center"/>
    </xf>
    <xf numFmtId="171" fontId="42" fillId="5" borderId="14" xfId="1" applyNumberFormat="1" applyFont="1" applyFill="1" applyBorder="1" applyAlignment="1">
      <alignment horizontal="center" vertical="center"/>
    </xf>
    <xf numFmtId="172" fontId="27" fillId="0" borderId="0" xfId="2" applyNumberFormat="1" applyFont="1" applyFill="1" applyAlignment="1">
      <alignment horizontal="center" vertical="center"/>
    </xf>
    <xf numFmtId="173" fontId="27" fillId="0" borderId="0" xfId="1" applyNumberFormat="1" applyFont="1"/>
    <xf numFmtId="171" fontId="27" fillId="0" borderId="0" xfId="1" applyNumberFormat="1" applyFont="1"/>
    <xf numFmtId="166" fontId="46" fillId="0" borderId="1" xfId="1" applyNumberFormat="1" applyFont="1" applyBorder="1" applyAlignment="1">
      <alignment horizontal="center" vertical="center"/>
    </xf>
    <xf numFmtId="166" fontId="46" fillId="0" borderId="4" xfId="1" applyNumberFormat="1" applyFont="1" applyBorder="1" applyAlignment="1">
      <alignment horizontal="center" vertical="center"/>
    </xf>
    <xf numFmtId="171" fontId="46" fillId="0" borderId="3" xfId="1" applyNumberFormat="1" applyFont="1" applyBorder="1" applyAlignment="1">
      <alignment horizontal="center" vertical="center"/>
    </xf>
    <xf numFmtId="167" fontId="27" fillId="0" borderId="18" xfId="2" applyNumberFormat="1" applyFont="1" applyFill="1" applyBorder="1" applyAlignment="1">
      <alignment horizontal="center" vertical="center"/>
    </xf>
    <xf numFmtId="166" fontId="46" fillId="0" borderId="2" xfId="1" applyNumberFormat="1" applyFont="1" applyBorder="1" applyAlignment="1">
      <alignment horizontal="center" vertical="center"/>
    </xf>
    <xf numFmtId="166" fontId="46" fillId="6" borderId="1" xfId="1" applyNumberFormat="1" applyFont="1" applyFill="1" applyBorder="1" applyAlignment="1">
      <alignment horizontal="center" vertical="center"/>
    </xf>
    <xf numFmtId="171" fontId="46" fillId="6" borderId="40" xfId="1" applyNumberFormat="1" applyFont="1" applyFill="1" applyBorder="1" applyAlignment="1">
      <alignment horizontal="center" vertical="center"/>
    </xf>
    <xf numFmtId="171" fontId="46" fillId="0" borderId="4" xfId="1" applyNumberFormat="1" applyFont="1" applyBorder="1" applyAlignment="1">
      <alignment horizontal="center" vertical="center"/>
    </xf>
    <xf numFmtId="171" fontId="47" fillId="0" borderId="4" xfId="1" applyNumberFormat="1" applyFont="1" applyBorder="1" applyAlignment="1">
      <alignment horizontal="center" vertical="center"/>
    </xf>
    <xf numFmtId="166" fontId="46" fillId="0" borderId="21" xfId="1" applyNumberFormat="1" applyFont="1" applyBorder="1" applyAlignment="1">
      <alignment horizontal="center" vertical="center"/>
    </xf>
    <xf numFmtId="171" fontId="46" fillId="0" borderId="2" xfId="1" applyNumberFormat="1" applyFont="1" applyBorder="1" applyAlignment="1">
      <alignment horizontal="center" vertical="center"/>
    </xf>
    <xf numFmtId="174" fontId="27" fillId="0" borderId="0" xfId="1" applyNumberFormat="1" applyFont="1" applyAlignment="1">
      <alignment horizontal="center" vertical="center"/>
    </xf>
    <xf numFmtId="165" fontId="48" fillId="0" borderId="0" xfId="2" applyFont="1" applyFill="1"/>
    <xf numFmtId="0" fontId="49" fillId="0" borderId="0" xfId="1" applyFont="1"/>
    <xf numFmtId="0" fontId="50" fillId="0" borderId="0" xfId="1" applyFont="1" applyAlignment="1">
      <alignment horizontal="center"/>
    </xf>
    <xf numFmtId="0" fontId="43" fillId="0" borderId="0" xfId="1" applyFont="1"/>
    <xf numFmtId="166" fontId="42" fillId="3" borderId="13" xfId="1" applyNumberFormat="1" applyFont="1" applyFill="1" applyBorder="1" applyAlignment="1">
      <alignment horizontal="center" vertical="center"/>
    </xf>
    <xf numFmtId="171" fontId="42" fillId="3" borderId="28" xfId="1" applyNumberFormat="1" applyFont="1" applyFill="1" applyBorder="1" applyAlignment="1">
      <alignment horizontal="center" vertical="center"/>
    </xf>
    <xf numFmtId="166" fontId="42" fillId="3" borderId="28" xfId="1" applyNumberFormat="1" applyFont="1" applyFill="1" applyBorder="1" applyAlignment="1">
      <alignment horizontal="center" vertical="center"/>
    </xf>
    <xf numFmtId="166" fontId="42" fillId="3" borderId="39" xfId="1" applyNumberFormat="1" applyFont="1" applyFill="1" applyBorder="1" applyAlignment="1">
      <alignment horizontal="center" vertical="center"/>
    </xf>
    <xf numFmtId="166" fontId="42" fillId="3" borderId="27" xfId="1" applyNumberFormat="1" applyFont="1" applyFill="1" applyBorder="1" applyAlignment="1">
      <alignment horizontal="center" vertical="center"/>
    </xf>
    <xf numFmtId="166" fontId="42" fillId="3" borderId="14" xfId="1" applyNumberFormat="1" applyFont="1" applyFill="1" applyBorder="1" applyAlignment="1">
      <alignment horizontal="center" vertical="center"/>
    </xf>
    <xf numFmtId="174" fontId="27" fillId="0" borderId="0" xfId="1" applyNumberFormat="1" applyFont="1"/>
    <xf numFmtId="166" fontId="27" fillId="0" borderId="0" xfId="1" applyNumberFormat="1" applyFont="1"/>
    <xf numFmtId="166" fontId="46" fillId="0" borderId="3" xfId="1" applyNumberFormat="1" applyFont="1" applyBorder="1" applyAlignment="1">
      <alignment horizontal="center" vertical="center"/>
    </xf>
    <xf numFmtId="171" fontId="46" fillId="0" borderId="21" xfId="1" applyNumberFormat="1" applyFont="1" applyBorder="1" applyAlignment="1">
      <alignment horizontal="center" vertical="center"/>
    </xf>
    <xf numFmtId="166" fontId="46" fillId="3" borderId="1" xfId="1" applyNumberFormat="1" applyFont="1" applyFill="1" applyBorder="1" applyAlignment="1">
      <alignment horizontal="center" vertical="center"/>
    </xf>
    <xf numFmtId="166" fontId="46" fillId="3" borderId="40" xfId="1" applyNumberFormat="1" applyFont="1" applyFill="1" applyBorder="1" applyAlignment="1">
      <alignment horizontal="center" vertical="center"/>
    </xf>
    <xf numFmtId="0" fontId="51" fillId="0" borderId="0" xfId="7" applyFont="1" applyAlignment="1">
      <alignment horizontal="center" vertical="center" wrapText="1"/>
    </xf>
    <xf numFmtId="175" fontId="22" fillId="0" borderId="0" xfId="8" applyNumberFormat="1" applyFont="1" applyFill="1" applyAlignment="1">
      <alignment horizontal="center" vertical="center"/>
    </xf>
    <xf numFmtId="169" fontId="22" fillId="0" borderId="0" xfId="2" applyNumberFormat="1" applyFont="1" applyFill="1" applyAlignment="1">
      <alignment horizontal="center" vertical="center"/>
    </xf>
    <xf numFmtId="0" fontId="22" fillId="0" borderId="0" xfId="1" applyFont="1" applyAlignment="1">
      <alignment horizontal="center"/>
    </xf>
    <xf numFmtId="0" fontId="54" fillId="0" borderId="0" xfId="1" applyFont="1" applyAlignment="1">
      <alignment horizontal="center" vertical="center"/>
    </xf>
    <xf numFmtId="14" fontId="55" fillId="0" borderId="0" xfId="9" applyNumberFormat="1" applyFont="1" applyAlignment="1">
      <alignment vertical="center"/>
    </xf>
    <xf numFmtId="0" fontId="54" fillId="0" borderId="0" xfId="1" applyFont="1" applyAlignment="1">
      <alignment horizontal="center" vertical="center" wrapText="1"/>
    </xf>
    <xf numFmtId="14" fontId="55" fillId="0" borderId="0" xfId="9" applyNumberFormat="1" applyFont="1" applyAlignment="1">
      <alignment vertical="center" wrapText="1"/>
    </xf>
    <xf numFmtId="0" fontId="56" fillId="0" borderId="0" xfId="1" applyFont="1" applyAlignment="1">
      <alignment horizontal="center" vertical="center" wrapText="1"/>
    </xf>
    <xf numFmtId="169" fontId="54" fillId="0" borderId="0" xfId="2" applyNumberFormat="1" applyFont="1" applyFill="1" applyAlignment="1">
      <alignment horizontal="center" vertical="center"/>
    </xf>
    <xf numFmtId="0" fontId="57" fillId="2" borderId="47" xfId="1" applyFont="1" applyFill="1" applyBorder="1" applyAlignment="1">
      <alignment horizontal="center" vertical="center" wrapText="1"/>
    </xf>
    <xf numFmtId="169" fontId="57" fillId="0" borderId="0" xfId="2" applyNumberFormat="1" applyFont="1" applyFill="1" applyAlignment="1">
      <alignment horizontal="center" vertical="center" wrapText="1"/>
    </xf>
    <xf numFmtId="0" fontId="57" fillId="0" borderId="0" xfId="1" applyFont="1" applyAlignment="1">
      <alignment horizontal="center" vertical="center" wrapText="1"/>
    </xf>
    <xf numFmtId="0" fontId="57" fillId="3" borderId="47" xfId="1" applyFont="1" applyFill="1" applyBorder="1" applyAlignment="1">
      <alignment horizontal="center" vertical="center" wrapText="1"/>
    </xf>
    <xf numFmtId="167" fontId="57" fillId="3" borderId="47" xfId="1" applyNumberFormat="1" applyFont="1" applyFill="1" applyBorder="1" applyAlignment="1">
      <alignment horizontal="center" vertical="center" wrapText="1"/>
    </xf>
    <xf numFmtId="10" fontId="57" fillId="3" borderId="47" xfId="1" applyNumberFormat="1" applyFont="1" applyFill="1" applyBorder="1" applyAlignment="1">
      <alignment horizontal="center" vertical="center" wrapText="1"/>
    </xf>
    <xf numFmtId="170" fontId="59" fillId="0" borderId="0" xfId="2" applyNumberFormat="1" applyFont="1" applyFill="1" applyAlignment="1">
      <alignment horizontal="center" vertical="center"/>
    </xf>
    <xf numFmtId="0" fontId="22" fillId="0" borderId="47" xfId="1" applyFont="1" applyBorder="1" applyAlignment="1">
      <alignment horizontal="center" vertical="center" wrapText="1"/>
    </xf>
    <xf numFmtId="177" fontId="22" fillId="0" borderId="47" xfId="8" applyNumberFormat="1" applyFont="1" applyFill="1" applyBorder="1" applyAlignment="1">
      <alignment horizontal="center" vertical="center" wrapText="1"/>
    </xf>
    <xf numFmtId="178" fontId="22" fillId="0" borderId="47" xfId="8" applyNumberFormat="1" applyFont="1" applyFill="1" applyBorder="1" applyAlignment="1">
      <alignment horizontal="center" vertical="center" wrapText="1"/>
    </xf>
    <xf numFmtId="168" fontId="58" fillId="0" borderId="47" xfId="8" applyNumberFormat="1" applyFont="1" applyFill="1" applyBorder="1" applyAlignment="1">
      <alignment horizontal="center" vertical="center" wrapText="1"/>
    </xf>
    <xf numFmtId="49" fontId="22" fillId="0" borderId="47" xfId="8" applyNumberFormat="1" applyFont="1" applyFill="1" applyBorder="1" applyAlignment="1">
      <alignment horizontal="center" vertical="center" wrapText="1"/>
    </xf>
    <xf numFmtId="0" fontId="22" fillId="0" borderId="0" xfId="1" applyFont="1" applyAlignment="1">
      <alignment horizontal="center" wrapText="1"/>
    </xf>
    <xf numFmtId="0" fontId="60" fillId="0" borderId="0" xfId="1" applyFont="1" applyAlignment="1">
      <alignment horizontal="center" vertical="center"/>
    </xf>
    <xf numFmtId="0" fontId="61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1" applyFont="1" applyAlignment="1">
      <alignment vertical="center"/>
    </xf>
    <xf numFmtId="0" fontId="60" fillId="0" borderId="0" xfId="1" applyFont="1" applyAlignment="1">
      <alignment vertical="center"/>
    </xf>
    <xf numFmtId="0" fontId="22" fillId="0" borderId="20" xfId="1" applyFont="1" applyBorder="1" applyAlignment="1">
      <alignment vertical="center"/>
    </xf>
    <xf numFmtId="3" fontId="30" fillId="2" borderId="26" xfId="1" applyNumberFormat="1" applyFont="1" applyFill="1" applyBorder="1" applyAlignment="1">
      <alignment horizontal="center" vertical="center" wrapText="1"/>
    </xf>
    <xf numFmtId="0" fontId="34" fillId="0" borderId="0" xfId="1" applyFont="1" applyAlignment="1">
      <alignment horizontal="center" vertical="center"/>
    </xf>
    <xf numFmtId="167" fontId="30" fillId="3" borderId="13" xfId="2" applyNumberFormat="1" applyFont="1" applyFill="1" applyBorder="1" applyAlignment="1">
      <alignment horizontal="center" vertical="center"/>
    </xf>
    <xf numFmtId="9" fontId="30" fillId="3" borderId="55" xfId="1" applyNumberFormat="1" applyFont="1" applyFill="1" applyBorder="1" applyAlignment="1">
      <alignment horizontal="center" vertical="center"/>
    </xf>
    <xf numFmtId="3" fontId="33" fillId="3" borderId="13" xfId="2" applyNumberFormat="1" applyFont="1" applyFill="1" applyBorder="1" applyAlignment="1">
      <alignment horizontal="center" vertical="center"/>
    </xf>
    <xf numFmtId="3" fontId="33" fillId="3" borderId="15" xfId="2" applyNumberFormat="1" applyFont="1" applyFill="1" applyBorder="1" applyAlignment="1">
      <alignment horizontal="center" vertical="center"/>
    </xf>
    <xf numFmtId="3" fontId="33" fillId="3" borderId="14" xfId="2" applyNumberFormat="1" applyFont="1" applyFill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0" borderId="29" xfId="1" applyFont="1" applyBorder="1" applyAlignment="1">
      <alignment horizontal="left" vertical="center" indent="1"/>
    </xf>
    <xf numFmtId="167" fontId="34" fillId="0" borderId="16" xfId="2" applyNumberFormat="1" applyFont="1" applyFill="1" applyBorder="1" applyAlignment="1">
      <alignment horizontal="center" vertical="center"/>
    </xf>
    <xf numFmtId="9" fontId="30" fillId="0" borderId="17" xfId="1" applyNumberFormat="1" applyFont="1" applyBorder="1" applyAlignment="1">
      <alignment horizontal="center" vertical="center"/>
    </xf>
    <xf numFmtId="9" fontId="27" fillId="0" borderId="35" xfId="1" applyNumberFormat="1" applyFont="1" applyBorder="1" applyAlignment="1">
      <alignment horizontal="left" vertical="center" indent="1"/>
    </xf>
    <xf numFmtId="0" fontId="34" fillId="0" borderId="34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1" fontId="30" fillId="0" borderId="36" xfId="1" applyNumberFormat="1" applyFont="1" applyBorder="1" applyAlignment="1">
      <alignment horizontal="center" vertical="center"/>
    </xf>
    <xf numFmtId="9" fontId="35" fillId="0" borderId="35" xfId="1" applyNumberFormat="1" applyFont="1" applyBorder="1" applyAlignment="1">
      <alignment horizontal="left" vertical="center" indent="1"/>
    </xf>
    <xf numFmtId="0" fontId="30" fillId="0" borderId="36" xfId="1" applyFont="1" applyBorder="1" applyAlignment="1">
      <alignment horizontal="center" vertical="center"/>
    </xf>
    <xf numFmtId="167" fontId="27" fillId="0" borderId="0" xfId="1" applyNumberFormat="1" applyFont="1" applyAlignment="1">
      <alignment horizontal="center" vertical="center"/>
    </xf>
    <xf numFmtId="49" fontId="60" fillId="0" borderId="47" xfId="1" applyNumberFormat="1" applyFont="1" applyBorder="1" applyAlignment="1">
      <alignment horizontal="center" vertical="center"/>
    </xf>
    <xf numFmtId="167" fontId="34" fillId="0" borderId="18" xfId="2" applyNumberFormat="1" applyFont="1" applyFill="1" applyBorder="1" applyAlignment="1">
      <alignment horizontal="center" vertical="center"/>
    </xf>
    <xf numFmtId="0" fontId="22" fillId="0" borderId="47" xfId="1" applyFont="1" applyBorder="1" applyAlignment="1">
      <alignment horizontal="center" vertical="center" wrapText="1"/>
    </xf>
    <xf numFmtId="9" fontId="66" fillId="8" borderId="17" xfId="1" applyNumberFormat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3" fontId="30" fillId="2" borderId="3" xfId="1" applyNumberFormat="1" applyFont="1" applyFill="1" applyBorder="1" applyAlignment="1">
      <alignment horizontal="center" vertical="center" wrapText="1"/>
    </xf>
    <xf numFmtId="3" fontId="30" fillId="2" borderId="24" xfId="1" applyNumberFormat="1" applyFont="1" applyFill="1" applyBorder="1" applyAlignment="1">
      <alignment horizontal="center" vertical="center" wrapText="1"/>
    </xf>
    <xf numFmtId="3" fontId="30" fillId="2" borderId="2" xfId="1" applyNumberFormat="1" applyFont="1" applyFill="1" applyBorder="1" applyAlignment="1">
      <alignment horizontal="center" vertical="center" wrapText="1"/>
    </xf>
    <xf numFmtId="3" fontId="30" fillId="2" borderId="25" xfId="1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14" fontId="28" fillId="0" borderId="20" xfId="3" applyNumberFormat="1" applyFont="1" applyBorder="1" applyAlignment="1">
      <alignment horizontal="center" vertical="center"/>
    </xf>
    <xf numFmtId="0" fontId="30" fillId="2" borderId="1" xfId="1" applyFont="1" applyFill="1" applyBorder="1" applyAlignment="1">
      <alignment horizontal="center" vertical="center" wrapText="1"/>
    </xf>
    <xf numFmtId="0" fontId="30" fillId="2" borderId="22" xfId="1" applyFont="1" applyFill="1" applyBorder="1" applyAlignment="1">
      <alignment horizontal="center" vertical="center" wrapText="1"/>
    </xf>
    <xf numFmtId="0" fontId="30" fillId="2" borderId="21" xfId="1" applyFont="1" applyFill="1" applyBorder="1" applyAlignment="1">
      <alignment horizontal="center" vertical="center" wrapText="1"/>
    </xf>
    <xf numFmtId="0" fontId="30" fillId="2" borderId="23" xfId="1" applyFont="1" applyFill="1" applyBorder="1" applyAlignment="1">
      <alignment horizontal="center" vertical="center" wrapText="1"/>
    </xf>
    <xf numFmtId="3" fontId="30" fillId="2" borderId="1" xfId="1" applyNumberFormat="1" applyFont="1" applyFill="1" applyBorder="1" applyAlignment="1">
      <alignment horizontal="center" vertical="center" wrapText="1"/>
    </xf>
    <xf numFmtId="3" fontId="30" fillId="2" borderId="22" xfId="1" applyNumberFormat="1" applyFont="1" applyFill="1" applyBorder="1" applyAlignment="1">
      <alignment horizontal="center" vertical="center" wrapText="1"/>
    </xf>
    <xf numFmtId="3" fontId="30" fillId="2" borderId="4" xfId="1" applyNumberFormat="1" applyFont="1" applyFill="1" applyBorder="1" applyAlignment="1">
      <alignment horizontal="center" vertical="center" wrapText="1"/>
    </xf>
    <xf numFmtId="3" fontId="30" fillId="2" borderId="26" xfId="1" applyNumberFormat="1" applyFont="1" applyFill="1" applyBorder="1" applyAlignment="1">
      <alignment horizontal="center" vertical="center" wrapText="1"/>
    </xf>
    <xf numFmtId="0" fontId="45" fillId="2" borderId="3" xfId="5" applyFont="1" applyFill="1" applyBorder="1" applyAlignment="1">
      <alignment horizontal="center" vertical="center" wrapText="1"/>
    </xf>
    <xf numFmtId="0" fontId="42" fillId="2" borderId="3" xfId="1" applyFont="1" applyFill="1" applyBorder="1" applyAlignment="1">
      <alignment horizontal="center" vertical="center" wrapText="1"/>
    </xf>
    <xf numFmtId="0" fontId="42" fillId="2" borderId="2" xfId="1" applyFont="1" applyFill="1" applyBorder="1" applyAlignment="1">
      <alignment horizontal="center" vertical="center" wrapText="1"/>
    </xf>
    <xf numFmtId="0" fontId="37" fillId="0" borderId="0" xfId="1" applyFont="1" applyAlignment="1">
      <alignment horizontal="center" vertical="center" wrapText="1"/>
    </xf>
    <xf numFmtId="0" fontId="38" fillId="0" borderId="0" xfId="1" applyFont="1" applyAlignment="1">
      <alignment horizontal="center" vertical="center" wrapText="1"/>
    </xf>
    <xf numFmtId="14" fontId="40" fillId="0" borderId="20" xfId="1" applyNumberFormat="1" applyFont="1" applyBorder="1" applyAlignment="1">
      <alignment horizontal="center" vertical="center"/>
    </xf>
    <xf numFmtId="0" fontId="40" fillId="0" borderId="0" xfId="1" applyFont="1" applyAlignment="1">
      <alignment horizontal="center" vertical="center"/>
    </xf>
    <xf numFmtId="0" fontId="42" fillId="2" borderId="1" xfId="1" applyFont="1" applyFill="1" applyBorder="1" applyAlignment="1">
      <alignment horizontal="center" vertical="center" wrapText="1"/>
    </xf>
    <xf numFmtId="0" fontId="42" fillId="2" borderId="22" xfId="1" applyFont="1" applyFill="1" applyBorder="1" applyAlignment="1">
      <alignment horizontal="center" vertical="center" wrapText="1"/>
    </xf>
    <xf numFmtId="0" fontId="42" fillId="2" borderId="9" xfId="1" applyFont="1" applyFill="1" applyBorder="1" applyAlignment="1">
      <alignment horizontal="center" vertical="center" wrapText="1"/>
    </xf>
    <xf numFmtId="0" fontId="42" fillId="2" borderId="25" xfId="1" applyFont="1" applyFill="1" applyBorder="1" applyAlignment="1">
      <alignment horizontal="center" vertical="center" wrapText="1"/>
    </xf>
    <xf numFmtId="0" fontId="42" fillId="2" borderId="10" xfId="1" applyFont="1" applyFill="1" applyBorder="1" applyAlignment="1">
      <alignment horizontal="center" vertical="center" wrapText="1"/>
    </xf>
    <xf numFmtId="0" fontId="42" fillId="2" borderId="31" xfId="1" applyFont="1" applyFill="1" applyBorder="1" applyAlignment="1">
      <alignment horizontal="center" vertical="center" wrapText="1"/>
    </xf>
    <xf numFmtId="0" fontId="42" fillId="2" borderId="32" xfId="1" applyFont="1" applyFill="1" applyBorder="1" applyAlignment="1">
      <alignment horizontal="center" vertical="center" wrapText="1"/>
    </xf>
    <xf numFmtId="0" fontId="42" fillId="2" borderId="33" xfId="1" applyFont="1" applyFill="1" applyBorder="1" applyAlignment="1">
      <alignment horizontal="center" vertical="center" wrapText="1"/>
    </xf>
    <xf numFmtId="0" fontId="42" fillId="2" borderId="34" xfId="1" applyFont="1" applyFill="1" applyBorder="1" applyAlignment="1">
      <alignment horizontal="center" vertical="center" wrapText="1"/>
    </xf>
    <xf numFmtId="0" fontId="42" fillId="2" borderId="35" xfId="1" applyFont="1" applyFill="1" applyBorder="1" applyAlignment="1">
      <alignment horizontal="center" vertical="center" wrapText="1"/>
    </xf>
    <xf numFmtId="0" fontId="42" fillId="2" borderId="36" xfId="1" applyFont="1" applyFill="1" applyBorder="1" applyAlignment="1">
      <alignment horizontal="center" vertical="center" wrapText="1"/>
    </xf>
    <xf numFmtId="0" fontId="43" fillId="2" borderId="31" xfId="1" applyFont="1" applyFill="1" applyBorder="1" applyAlignment="1">
      <alignment horizontal="center" vertical="center" wrapText="1"/>
    </xf>
    <xf numFmtId="0" fontId="44" fillId="2" borderId="32" xfId="1" applyFont="1" applyFill="1" applyBorder="1" applyAlignment="1">
      <alignment horizontal="center" vertical="center" wrapText="1"/>
    </xf>
    <xf numFmtId="0" fontId="44" fillId="2" borderId="33" xfId="1" applyFont="1" applyFill="1" applyBorder="1" applyAlignment="1">
      <alignment horizontal="center" vertical="center" wrapText="1"/>
    </xf>
    <xf numFmtId="0" fontId="45" fillId="2" borderId="1" xfId="5" applyFont="1" applyFill="1" applyBorder="1" applyAlignment="1">
      <alignment horizontal="center" vertical="center" wrapText="1"/>
    </xf>
    <xf numFmtId="0" fontId="42" fillId="5" borderId="38" xfId="1" applyFont="1" applyFill="1" applyBorder="1" applyAlignment="1">
      <alignment horizontal="center" vertical="center" wrapText="1"/>
    </xf>
    <xf numFmtId="0" fontId="42" fillId="5" borderId="39" xfId="1" applyFont="1" applyFill="1" applyBorder="1" applyAlignment="1">
      <alignment horizontal="center" vertical="center" wrapText="1"/>
    </xf>
    <xf numFmtId="14" fontId="28" fillId="0" borderId="20" xfId="1" applyNumberFormat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42" fillId="2" borderId="5" xfId="1" applyFont="1" applyFill="1" applyBorder="1" applyAlignment="1">
      <alignment horizontal="center" vertical="center" wrapText="1"/>
    </xf>
    <xf numFmtId="0" fontId="42" fillId="2" borderId="6" xfId="1" applyFont="1" applyFill="1" applyBorder="1" applyAlignment="1">
      <alignment horizontal="center" vertical="center" wrapText="1"/>
    </xf>
    <xf numFmtId="0" fontId="42" fillId="2" borderId="44" xfId="1" applyFont="1" applyFill="1" applyBorder="1" applyAlignment="1">
      <alignment horizontal="center" vertical="center" wrapText="1"/>
    </xf>
    <xf numFmtId="0" fontId="42" fillId="2" borderId="0" xfId="1" applyFont="1" applyFill="1" applyAlignment="1">
      <alignment horizontal="center" vertical="center" wrapText="1"/>
    </xf>
    <xf numFmtId="0" fontId="42" fillId="2" borderId="45" xfId="1" applyFont="1" applyFill="1" applyBorder="1" applyAlignment="1">
      <alignment horizontal="center" vertical="center" wrapText="1"/>
    </xf>
    <xf numFmtId="0" fontId="44" fillId="2" borderId="20" xfId="1" applyFont="1" applyFill="1" applyBorder="1" applyAlignment="1">
      <alignment horizontal="center" vertical="center" wrapText="1"/>
    </xf>
    <xf numFmtId="0" fontId="44" fillId="2" borderId="43" xfId="1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17" fillId="2" borderId="3" xfId="6" applyFont="1" applyFill="1" applyBorder="1" applyAlignment="1">
      <alignment horizontal="center" vertical="center" wrapText="1"/>
    </xf>
    <xf numFmtId="0" fontId="42" fillId="3" borderId="38" xfId="1" applyFont="1" applyFill="1" applyBorder="1" applyAlignment="1">
      <alignment horizontal="center" vertical="center" wrapText="1"/>
    </xf>
    <xf numFmtId="0" fontId="42" fillId="3" borderId="39" xfId="1" applyFont="1" applyFill="1" applyBorder="1" applyAlignment="1">
      <alignment horizontal="center" vertical="center" wrapText="1"/>
    </xf>
    <xf numFmtId="0" fontId="57" fillId="2" borderId="47" xfId="1" applyFont="1" applyFill="1" applyBorder="1" applyAlignment="1">
      <alignment horizontal="center" vertical="center" wrapText="1"/>
    </xf>
    <xf numFmtId="0" fontId="51" fillId="0" borderId="0" xfId="7" applyFont="1" applyAlignment="1">
      <alignment horizontal="center" vertical="center" wrapText="1"/>
    </xf>
    <xf numFmtId="0" fontId="28" fillId="0" borderId="46" xfId="1" applyFont="1" applyBorder="1" applyAlignment="1">
      <alignment horizontal="center" vertical="center"/>
    </xf>
    <xf numFmtId="0" fontId="57" fillId="2" borderId="48" xfId="1" applyFont="1" applyFill="1" applyBorder="1" applyAlignment="1">
      <alignment horizontal="center" vertical="center" wrapText="1"/>
    </xf>
    <xf numFmtId="0" fontId="57" fillId="2" borderId="50" xfId="1" applyFont="1" applyFill="1" applyBorder="1" applyAlignment="1">
      <alignment horizontal="center" vertical="center" wrapText="1"/>
    </xf>
    <xf numFmtId="169" fontId="57" fillId="0" borderId="49" xfId="2" applyNumberFormat="1" applyFont="1" applyFill="1" applyBorder="1" applyAlignment="1">
      <alignment horizontal="center" vertical="center" wrapText="1"/>
    </xf>
    <xf numFmtId="0" fontId="42" fillId="2" borderId="48" xfId="1" applyFont="1" applyFill="1" applyBorder="1" applyAlignment="1">
      <alignment horizontal="center" vertical="center" wrapText="1"/>
    </xf>
    <xf numFmtId="0" fontId="42" fillId="2" borderId="50" xfId="1" applyFont="1" applyFill="1" applyBorder="1" applyAlignment="1">
      <alignment horizontal="center" vertical="center" wrapText="1"/>
    </xf>
    <xf numFmtId="3" fontId="30" fillId="2" borderId="21" xfId="1" applyNumberFormat="1" applyFont="1" applyFill="1" applyBorder="1" applyAlignment="1">
      <alignment horizontal="center" vertical="center" wrapText="1"/>
    </xf>
    <xf numFmtId="0" fontId="61" fillId="0" borderId="0" xfId="1" applyFont="1" applyAlignment="1">
      <alignment horizontal="center" vertical="center" wrapText="1"/>
    </xf>
    <xf numFmtId="3" fontId="30" fillId="2" borderId="51" xfId="1" applyNumberFormat="1" applyFont="1" applyFill="1" applyBorder="1" applyAlignment="1">
      <alignment horizontal="center" vertical="center" wrapText="1"/>
    </xf>
    <xf numFmtId="3" fontId="30" fillId="2" borderId="41" xfId="1" applyNumberFormat="1" applyFont="1" applyFill="1" applyBorder="1" applyAlignment="1">
      <alignment horizontal="center" vertical="center" wrapText="1"/>
    </xf>
    <xf numFmtId="3" fontId="30" fillId="2" borderId="52" xfId="1" applyNumberFormat="1" applyFont="1" applyFill="1" applyBorder="1" applyAlignment="1">
      <alignment horizontal="center" vertical="center" wrapText="1"/>
    </xf>
    <xf numFmtId="3" fontId="30" fillId="2" borderId="42" xfId="1" applyNumberFormat="1" applyFont="1" applyFill="1" applyBorder="1" applyAlignment="1">
      <alignment horizontal="center" vertical="center" wrapText="1"/>
    </xf>
    <xf numFmtId="3" fontId="30" fillId="2" borderId="53" xfId="1" applyNumberFormat="1" applyFont="1" applyFill="1" applyBorder="1" applyAlignment="1">
      <alignment horizontal="center" vertical="center" wrapText="1"/>
    </xf>
    <xf numFmtId="3" fontId="30" fillId="2" borderId="54" xfId="1" applyNumberFormat="1" applyFont="1" applyFill="1" applyBorder="1" applyAlignment="1">
      <alignment horizontal="center" vertical="center" wrapText="1"/>
    </xf>
    <xf numFmtId="4" fontId="57" fillId="3" borderId="47" xfId="1" applyNumberFormat="1" applyFont="1" applyFill="1" applyBorder="1" applyAlignment="1">
      <alignment horizontal="center" vertical="center" wrapText="1"/>
    </xf>
    <xf numFmtId="4" fontId="22" fillId="0" borderId="47" xfId="8" applyNumberFormat="1" applyFont="1" applyFill="1" applyBorder="1" applyAlignment="1">
      <alignment horizontal="center" vertical="center" wrapText="1"/>
    </xf>
    <xf numFmtId="4" fontId="36" fillId="3" borderId="47" xfId="1" applyNumberFormat="1" applyFont="1" applyFill="1" applyBorder="1" applyAlignment="1">
      <alignment horizontal="center" vertical="center" wrapText="1"/>
    </xf>
    <xf numFmtId="4" fontId="60" fillId="7" borderId="47" xfId="1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 2" xfId="1"/>
    <cellStyle name="Обычный 2 3 3 5 2" xfId="5"/>
    <cellStyle name="Обычный 2 3 3 5 3" xfId="6"/>
    <cellStyle name="Обычный 2 3 7 5" xfId="7"/>
    <cellStyle name="Обычный 2 3 9" xfId="3"/>
    <cellStyle name="Обычный 2 3 9 5" xfId="9"/>
    <cellStyle name="Финансовый 2" xfId="8"/>
    <cellStyle name="Финансовый 2 2" xfId="2"/>
    <cellStyle name="Финансовый 3 3" xf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0A04_XAA_1/Desktop/&#1054;&#1087;&#1077;&#1085;&#1073;&#1072;&#1076;&#1078;&#1077;&#1090;%20&#1080;&#1076;&#1077;&#1103;&#1083;&#1072;&#1088;/01.%20&#1043;&#1086;&#1103;&#1083;&#1072;&#1088;&#1088;&#1088;&#1088;&#1088;&#1088;&#1088;/OSG%20Portal%20&#1073;&#1091;&#1081;&#1080;&#1095;&#1072;/01.%20&#1040;&#1085;&#1072;&#1083;&#1080;&#1079;%20&#1090;&#1072;&#1082;&#1083;&#1080;&#1092;&#1083;&#1072;&#1088;/001.%20&#1057;&#1074;&#1086;&#1076;&#1082;&#1072;/2022%20&#1081;&#1080;&#1083;/Dashboard%20&#1091;&#1095;&#1091;&#1085;/&#1040;&#1085;&#1072;&#1083;&#1080;&#1079;&#1083;&#1072;&#1088;/4.%20&#1061;&#1088;&#1086;&#1085;&#1086;&#1083;&#1086;&#1075;&#1080;&#1103;%201-&#1084;&#1072;&#1074;&#1089;&#1091;&#1084;/&#1041;&#1072;&#1079;&#1072;%20&#1093;&#1088;&#1086;&#1085;&#1086;&#1083;&#1075;&#1080;&#1103;/11.08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.%20&#1061;&#1072;&#1089;&#1072;&#1085;&#1086;&#1074;\&#1040;.&#1061;&#1072;&#1089;&#1072;&#1085;&#1086;&#1074;\02.%20&#1053;&#1086;&#1088;&#1084;&#1072;&#1090;&#1080;&#1074;\01.%20&#1056;&#1072;&#1079;&#1088;&#1072;&#1073;&#1086;&#1090;&#1082;&#1072;\30%25%20&#1103;&#1085;&#1075;&#1080;%20&#1082;&#1072;&#1088;&#1086;&#1088;%20(2022)\01.%20&#1060;&#1080;&#1085;&#1080;&#1096;%20&#1074;&#1077;&#1088;&#1089;&#1080;&#1103;%2020-09\01.%20&#1055;&#1055;\01.%20&#1058;&#1072;&#1096;&#1072;&#1073;&#1073;&#1091;&#1089;&#1083;&#1080;%20&#1073;-&#1090;%20&#1085;&#1072;&#1090;&#1080;&#1078;&#1072;&#1083;&#1072;&#1088;&#1080;%20%20(&#1118;&#1096;&#1080;&#1084;&#1095;&#1072;&#1085;&#1080;%20&#1093;&#1080;&#1089;&#1086;&#1073;&#1080;&#1075;&#1072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95;&#1080;&#1179;%20&#1073;&#1102;&#1076;&#1078;&#1077;&#1090;\2.2022%20&#1081;.%202-&#1084;&#1072;&#1074;&#1089;&#1091;&#1084;\&#1058;&#1086;&#1087;&#1096;&#1080;&#1088;&#1080;&#1082;&#1083;&#1072;&#1088;%20&#1080;&#1078;&#1088;&#1086;&#1089;&#1080;%2013-07%20(3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10A04_XAA_1\Desktop\&#1054;&#1087;&#1077;&#1085;&#1073;&#1072;&#1076;&#1078;&#1077;&#1090;%20&#1080;&#1076;&#1077;&#1103;&#1083;&#1072;&#1088;\01.%20&#1043;&#1086;&#1103;&#1083;&#1072;&#1088;&#1088;&#1088;&#1088;&#1088;&#1088;&#1088;\OSG%20Portal%20&#1073;&#1091;&#1081;&#1080;&#1095;&#1072;\01.%20&#1040;&#1085;&#1072;&#1083;&#1080;&#1079;%20&#1090;&#1072;&#1082;&#1083;&#1080;&#1092;&#1083;&#1072;&#1088;\001.%20&#1057;&#1074;&#1086;&#1076;&#1082;&#1072;\04.08%20&#1089;&#1074;&#1086;&#1076;&#1082;&#1072;%20&#1081;&#1080;&#1075;&#1080;&#1083;&#1080;&#1096;&#1075;&#1072;\&#1058;&#1072;&#1082;&#1083;&#1080;&#1092;&#1083;&#1072;&#1088;%20&#1089;&#1074;&#1086;&#1076;.xl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EN%20BUDJET\000.%20&#1202;&#1048;&#1057;&#1054;&#1041;&#1054;&#1058;&#1051;&#1040;&#1056;\12.%20&#1044;&#1077;&#1082;&#1072;&#1073;&#1088;%202023\07.12.2023\2.&#1058;&#1072;&#1096;&#1072;&#1073;&#1073;&#1091;&#1089;&#1083;&#1080;%20&#1073;&#1102;&#1076;&#1078;&#1077;&#1090;-07.1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АМИ"/>
      <sheetName val="Ахмок туманлар"/>
      <sheetName val="users"/>
    </sheetNames>
    <sheetDataSet>
      <sheetData sheetId="0"/>
      <sheetData sheetId="1">
        <row r="1">
          <cell r="A1" t="str">
            <v>Public ID</v>
          </cell>
          <cell r="B1" t="str">
            <v>Молиялаштиришга ажратилган маблағ</v>
          </cell>
          <cell r="C1" t="str">
            <v>Ташкилотга ўтказилган маблағ</v>
          </cell>
          <cell r="D1" t="str">
            <v>Хисобрақамдаги қолдиқ маблағлар</v>
          </cell>
        </row>
        <row r="2">
          <cell r="A2" t="str">
            <v>0420400020</v>
          </cell>
          <cell r="B2" t="str">
            <v>950000000.00</v>
          </cell>
          <cell r="C2" t="str">
            <v>950000000.00</v>
          </cell>
          <cell r="D2" t="str">
            <v>54780000.00</v>
          </cell>
        </row>
        <row r="3">
          <cell r="A3" t="str">
            <v>0420400008</v>
          </cell>
          <cell r="B3" t="str">
            <v>950000000.00</v>
          </cell>
          <cell r="C3" t="str">
            <v>950000000.00</v>
          </cell>
          <cell r="D3" t="str">
            <v>75998000.00</v>
          </cell>
        </row>
        <row r="4">
          <cell r="A4" t="str">
            <v>0420400034</v>
          </cell>
          <cell r="B4" t="str">
            <v>700000000.00</v>
          </cell>
          <cell r="C4" t="str">
            <v>700000000.00</v>
          </cell>
          <cell r="D4" t="str">
            <v>32500000.00</v>
          </cell>
        </row>
        <row r="5">
          <cell r="A5" t="str">
            <v>0420400421</v>
          </cell>
          <cell r="B5" t="str">
            <v>900000000.00</v>
          </cell>
          <cell r="C5" t="str">
            <v>900000000.00</v>
          </cell>
          <cell r="D5" t="str">
            <v>44400000.00</v>
          </cell>
        </row>
        <row r="6">
          <cell r="A6" t="str">
            <v>0420400071</v>
          </cell>
          <cell r="B6" t="str">
            <v>813000000.00</v>
          </cell>
          <cell r="C6" t="str">
            <v>813000000.00</v>
          </cell>
          <cell r="D6" t="str">
            <v>76990000.00</v>
          </cell>
        </row>
        <row r="7">
          <cell r="A7" t="str">
            <v>0420400262</v>
          </cell>
          <cell r="B7" t="str">
            <v>880000000.00</v>
          </cell>
          <cell r="C7" t="str">
            <v>880000000.00</v>
          </cell>
          <cell r="D7" t="str">
            <v>12000000.00</v>
          </cell>
        </row>
        <row r="8">
          <cell r="A8" t="str">
            <v>0420400061</v>
          </cell>
          <cell r="B8" t="str">
            <v>900000000.00</v>
          </cell>
          <cell r="C8" t="str">
            <v>900000000.00</v>
          </cell>
          <cell r="D8" t="str">
            <v>54807000.00</v>
          </cell>
        </row>
        <row r="9">
          <cell r="A9" t="str">
            <v>0420400033</v>
          </cell>
          <cell r="B9" t="str">
            <v>900000000.00</v>
          </cell>
          <cell r="C9" t="str">
            <v>900000000.00</v>
          </cell>
          <cell r="D9" t="str">
            <v>146872000.00</v>
          </cell>
        </row>
        <row r="10">
          <cell r="A10" t="str">
            <v>0420400049</v>
          </cell>
          <cell r="B10" t="str">
            <v>900000000.00</v>
          </cell>
          <cell r="C10" t="str">
            <v>950000000.00</v>
          </cell>
          <cell r="D10" t="str">
            <v>72500000.00</v>
          </cell>
        </row>
        <row r="11">
          <cell r="A11" t="str">
            <v>0420400263</v>
          </cell>
          <cell r="B11" t="str">
            <v>900000000.00</v>
          </cell>
          <cell r="C11" t="str">
            <v>900000000.00</v>
          </cell>
          <cell r="D11" t="str">
            <v>53189000.00</v>
          </cell>
        </row>
        <row r="12">
          <cell r="A12" t="str">
            <v>0420400060</v>
          </cell>
          <cell r="B12" t="str">
            <v>950000000.00</v>
          </cell>
          <cell r="C12" t="str">
            <v>950000000.00</v>
          </cell>
          <cell r="D12" t="str">
            <v>104714000.00</v>
          </cell>
        </row>
        <row r="13">
          <cell r="A13" t="str">
            <v>0480400026</v>
          </cell>
          <cell r="B13" t="str">
            <v>950000000.00</v>
          </cell>
          <cell r="C13" t="str">
            <v>284399700.00</v>
          </cell>
          <cell r="D13" t="str">
            <v>665600300.00</v>
          </cell>
        </row>
        <row r="14">
          <cell r="A14" t="str">
            <v>0480400059</v>
          </cell>
          <cell r="B14" t="str">
            <v>75000000.00</v>
          </cell>
          <cell r="C14" t="str">
            <v>71500000.00</v>
          </cell>
          <cell r="D14" t="str">
            <v>3500000.00</v>
          </cell>
        </row>
        <row r="15">
          <cell r="A15" t="str">
            <v>0480400021</v>
          </cell>
          <cell r="B15" t="str">
            <v>600000000.00</v>
          </cell>
          <cell r="C15" t="str">
            <v>568955000.00</v>
          </cell>
          <cell r="D15" t="str">
            <v>31045000.00</v>
          </cell>
        </row>
        <row r="16">
          <cell r="A16" t="str">
            <v>0480400079</v>
          </cell>
          <cell r="B16" t="str">
            <v>250000000.00</v>
          </cell>
          <cell r="C16" t="str">
            <v>230866417.00</v>
          </cell>
          <cell r="D16" t="str">
            <v>19133583.00</v>
          </cell>
        </row>
        <row r="17">
          <cell r="A17" t="str">
            <v>0480400074</v>
          </cell>
          <cell r="B17" t="str">
            <v>600000000.00</v>
          </cell>
          <cell r="C17" t="str">
            <v>599000000.00</v>
          </cell>
          <cell r="D17" t="str">
            <v>1000000.00</v>
          </cell>
        </row>
        <row r="18">
          <cell r="A18" t="str">
            <v>0470400001</v>
          </cell>
          <cell r="B18" t="str">
            <v>1080000000.00</v>
          </cell>
          <cell r="C18" t="str">
            <v>554000000.00</v>
          </cell>
          <cell r="D18" t="str">
            <v>526000000.00</v>
          </cell>
        </row>
        <row r="19">
          <cell r="A19" t="str">
            <v>1080400008</v>
          </cell>
          <cell r="B19" t="str">
            <v>300000000.00</v>
          </cell>
          <cell r="C19" t="str">
            <v>299500000.00</v>
          </cell>
          <cell r="D19" t="str">
            <v>500000.00</v>
          </cell>
        </row>
        <row r="20">
          <cell r="A20" t="str">
            <v>1080400003</v>
          </cell>
          <cell r="B20" t="str">
            <v>40000000.00</v>
          </cell>
          <cell r="C20" t="str">
            <v>39600000.00</v>
          </cell>
          <cell r="D20" t="str">
            <v>400000.00</v>
          </cell>
        </row>
        <row r="21">
          <cell r="A21" t="str">
            <v>1080400089</v>
          </cell>
          <cell r="B21" t="str">
            <v>297000000.00</v>
          </cell>
          <cell r="C21" t="str">
            <v>294030000.00</v>
          </cell>
          <cell r="D21" t="str">
            <v>2970000.00</v>
          </cell>
        </row>
        <row r="22">
          <cell r="A22" t="str">
            <v>1080400021</v>
          </cell>
          <cell r="B22" t="str">
            <v>300000000.00</v>
          </cell>
          <cell r="C22" t="str">
            <v>296007944.00</v>
          </cell>
          <cell r="D22" t="str">
            <v>3992056.00</v>
          </cell>
        </row>
        <row r="23">
          <cell r="A23" t="str">
            <v>1080400025</v>
          </cell>
          <cell r="B23" t="str">
            <v>30000000.00</v>
          </cell>
          <cell r="C23" t="str">
            <v>29500000.00</v>
          </cell>
          <cell r="D23" t="str">
            <v>500000.00</v>
          </cell>
        </row>
        <row r="24">
          <cell r="A24" t="str">
            <v>1080400012</v>
          </cell>
          <cell r="B24" t="str">
            <v>100000000.00</v>
          </cell>
          <cell r="C24" t="str">
            <v>98000000.00</v>
          </cell>
          <cell r="D24" t="str">
            <v>2000000.00</v>
          </cell>
        </row>
        <row r="25">
          <cell r="A25" t="str">
            <v>1080400169</v>
          </cell>
          <cell r="B25" t="str">
            <v>30000000.00</v>
          </cell>
          <cell r="C25" t="str">
            <v>29000000.00</v>
          </cell>
          <cell r="D25" t="str">
            <v>1000000.00</v>
          </cell>
        </row>
        <row r="26">
          <cell r="A26" t="str">
            <v>1080400159</v>
          </cell>
          <cell r="B26" t="str">
            <v>70000000.00</v>
          </cell>
          <cell r="C26" t="str">
            <v>69626320.00</v>
          </cell>
          <cell r="D26" t="str">
            <v>373680.00</v>
          </cell>
        </row>
        <row r="27">
          <cell r="A27" t="str">
            <v>1080400158</v>
          </cell>
          <cell r="B27" t="str">
            <v>11000000.00</v>
          </cell>
          <cell r="C27" t="str">
            <v>10290000.00</v>
          </cell>
          <cell r="D27" t="str">
            <v>710000.00</v>
          </cell>
        </row>
        <row r="28">
          <cell r="A28" t="str">
            <v>1050400074</v>
          </cell>
          <cell r="B28" t="str">
            <v>194000000.00</v>
          </cell>
          <cell r="C28" t="str">
            <v>184000000.00</v>
          </cell>
          <cell r="D28" t="str">
            <v>10000000.00</v>
          </cell>
        </row>
        <row r="29">
          <cell r="A29" t="str">
            <v>0990400053</v>
          </cell>
          <cell r="B29" t="str">
            <v>1021000000.00</v>
          </cell>
          <cell r="C29" t="str">
            <v>967240000.00</v>
          </cell>
          <cell r="D29" t="str">
            <v>53760000.00</v>
          </cell>
        </row>
        <row r="30">
          <cell r="A30" t="str">
            <v>0990400045</v>
          </cell>
          <cell r="B30" t="str">
            <v>920000000.00</v>
          </cell>
          <cell r="C30" t="str">
            <v>258040000.00</v>
          </cell>
          <cell r="D30" t="str">
            <v>661960000.00</v>
          </cell>
        </row>
        <row r="31">
          <cell r="A31" t="str">
            <v>0990400041</v>
          </cell>
          <cell r="B31" t="str">
            <v>80000000.00</v>
          </cell>
          <cell r="C31" t="str">
            <v>22950000.00</v>
          </cell>
          <cell r="D31" t="str">
            <v>57050000.00</v>
          </cell>
        </row>
        <row r="32">
          <cell r="A32" t="str">
            <v>1030400197</v>
          </cell>
          <cell r="B32" t="str">
            <v>940000000.00</v>
          </cell>
          <cell r="C32" t="str">
            <v>579419200.00</v>
          </cell>
          <cell r="D32" t="str">
            <v>360580800.00</v>
          </cell>
        </row>
        <row r="33">
          <cell r="A33" t="str">
            <v>1030400016</v>
          </cell>
          <cell r="B33" t="str">
            <v>389600000.00</v>
          </cell>
          <cell r="C33" t="str">
            <v>389600000.00</v>
          </cell>
          <cell r="D33" t="str">
            <v>0.00</v>
          </cell>
        </row>
        <row r="34">
          <cell r="A34" t="str">
            <v>1030400048</v>
          </cell>
          <cell r="B34" t="str">
            <v>760000000.00</v>
          </cell>
          <cell r="C34" t="str">
            <v>759967800.00</v>
          </cell>
          <cell r="D34" t="str">
            <v>32200.00</v>
          </cell>
        </row>
        <row r="35">
          <cell r="A35" t="str">
            <v>1030400108</v>
          </cell>
          <cell r="B35" t="str">
            <v>730500000.00</v>
          </cell>
          <cell r="C35" t="str">
            <v>730500000.00</v>
          </cell>
          <cell r="D35" t="str">
            <v>0.00</v>
          </cell>
        </row>
        <row r="36">
          <cell r="A36" t="str">
            <v>1030400012</v>
          </cell>
          <cell r="B36" t="str">
            <v>744772000.00</v>
          </cell>
          <cell r="C36" t="str">
            <v>734992000.00</v>
          </cell>
          <cell r="D36" t="str">
            <v>9780000.00</v>
          </cell>
        </row>
        <row r="37">
          <cell r="A37" t="str">
            <v>1030400041</v>
          </cell>
          <cell r="B37" t="str">
            <v>779200000.00</v>
          </cell>
          <cell r="C37" t="str">
            <v>761999600.00</v>
          </cell>
          <cell r="D37" t="str">
            <v>17200400.00</v>
          </cell>
        </row>
        <row r="38">
          <cell r="A38" t="str">
            <v>1030400013</v>
          </cell>
          <cell r="B38" t="str">
            <v>866860000.00</v>
          </cell>
          <cell r="C38" t="str">
            <v>782364600.00</v>
          </cell>
          <cell r="D38" t="str">
            <v>84495400.00</v>
          </cell>
        </row>
        <row r="39">
          <cell r="A39" t="str">
            <v>1030400107</v>
          </cell>
          <cell r="B39" t="str">
            <v>400000000.00</v>
          </cell>
          <cell r="C39" t="str">
            <v>400000000.00</v>
          </cell>
          <cell r="D39" t="str">
            <v>0.00</v>
          </cell>
        </row>
        <row r="40">
          <cell r="A40" t="str">
            <v>1030400188</v>
          </cell>
          <cell r="B40" t="str">
            <v>757468000.00</v>
          </cell>
          <cell r="C40" t="str">
            <v>757468000.00</v>
          </cell>
          <cell r="D40" t="str">
            <v>0.00</v>
          </cell>
        </row>
        <row r="41">
          <cell r="A41" t="str">
            <v>1030400103</v>
          </cell>
          <cell r="B41" t="str">
            <v>584400000.00</v>
          </cell>
          <cell r="C41" t="str">
            <v>464648900.00</v>
          </cell>
          <cell r="D41" t="str">
            <v>119751100.00</v>
          </cell>
        </row>
        <row r="42">
          <cell r="A42" t="str">
            <v>1030400069</v>
          </cell>
          <cell r="B42" t="str">
            <v>950000000.00</v>
          </cell>
          <cell r="C42" t="str">
            <v>292881000.00</v>
          </cell>
          <cell r="D42" t="str">
            <v>657119000.00</v>
          </cell>
        </row>
        <row r="43">
          <cell r="A43" t="str">
            <v>1030400076</v>
          </cell>
          <cell r="B43" t="str">
            <v>535700000.00</v>
          </cell>
          <cell r="C43" t="str">
            <v>497883200.00</v>
          </cell>
          <cell r="D43" t="str">
            <v>37816800.00</v>
          </cell>
        </row>
        <row r="44">
          <cell r="A44" t="str">
            <v>1030400094</v>
          </cell>
          <cell r="B44" t="str">
            <v>535700000.00</v>
          </cell>
          <cell r="C44" t="str">
            <v>485376500.00</v>
          </cell>
          <cell r="D44" t="str">
            <v>50323500.00</v>
          </cell>
        </row>
        <row r="45">
          <cell r="A45" t="str">
            <v>1030400035</v>
          </cell>
          <cell r="B45" t="str">
            <v>243500000.00</v>
          </cell>
          <cell r="C45" t="str">
            <v>243400900.00</v>
          </cell>
          <cell r="D45" t="str">
            <v>99100.00</v>
          </cell>
        </row>
        <row r="46">
          <cell r="A46" t="str">
            <v>1030400038</v>
          </cell>
          <cell r="B46" t="str">
            <v>340900000.00</v>
          </cell>
          <cell r="C46" t="str">
            <v>340900000.00</v>
          </cell>
          <cell r="D46" t="str">
            <v>0.00</v>
          </cell>
        </row>
        <row r="47">
          <cell r="A47" t="str">
            <v>1030400005</v>
          </cell>
          <cell r="B47" t="str">
            <v>990000000.00</v>
          </cell>
          <cell r="C47" t="str">
            <v>621884500.00</v>
          </cell>
          <cell r="D47" t="str">
            <v>368115500.00</v>
          </cell>
        </row>
        <row r="48">
          <cell r="A48" t="str">
            <v>1940400052</v>
          </cell>
          <cell r="B48" t="str">
            <v>650000000.00</v>
          </cell>
          <cell r="C48" t="str">
            <v>618500000.00</v>
          </cell>
          <cell r="D48" t="str">
            <v>31500000.00</v>
          </cell>
        </row>
        <row r="49">
          <cell r="A49" t="str">
            <v>1940400148</v>
          </cell>
          <cell r="B49" t="str">
            <v>650000000.00</v>
          </cell>
          <cell r="C49" t="str">
            <v>617920000.00</v>
          </cell>
          <cell r="D49" t="str">
            <v>32080000.00</v>
          </cell>
        </row>
        <row r="50">
          <cell r="A50" t="str">
            <v>1940400123</v>
          </cell>
          <cell r="B50" t="str">
            <v>500000000.00</v>
          </cell>
          <cell r="C50" t="str">
            <v>470832000.00</v>
          </cell>
          <cell r="D50" t="str">
            <v>29168000.00</v>
          </cell>
        </row>
        <row r="51">
          <cell r="A51" t="str">
            <v>1940400050</v>
          </cell>
          <cell r="B51" t="str">
            <v>300000000.00</v>
          </cell>
          <cell r="C51" t="str">
            <v>124000000.00</v>
          </cell>
          <cell r="D51" t="str">
            <v>176000000.00</v>
          </cell>
        </row>
        <row r="52">
          <cell r="A52" t="str">
            <v>1940400125</v>
          </cell>
          <cell r="B52" t="str">
            <v>650000000.00</v>
          </cell>
          <cell r="C52" t="str">
            <v>602952000.00</v>
          </cell>
          <cell r="D52" t="str">
            <v>47048000.00</v>
          </cell>
        </row>
        <row r="53">
          <cell r="A53" t="str">
            <v>1940400130</v>
          </cell>
          <cell r="B53" t="str">
            <v>150000000.00</v>
          </cell>
          <cell r="C53" t="str">
            <v>129000000.00</v>
          </cell>
          <cell r="D53" t="str">
            <v>21000000.00</v>
          </cell>
        </row>
        <row r="54">
          <cell r="A54" t="str">
            <v>1890400068</v>
          </cell>
          <cell r="B54" t="str">
            <v>1000000000.00</v>
          </cell>
          <cell r="C54" t="str">
            <v>0.00</v>
          </cell>
          <cell r="D54" t="str">
            <v>0.00</v>
          </cell>
        </row>
        <row r="55">
          <cell r="A55" t="str">
            <v>1180400029</v>
          </cell>
          <cell r="B55" t="str">
            <v>300000000.00</v>
          </cell>
          <cell r="C55" t="str">
            <v>269900000.00</v>
          </cell>
          <cell r="D55" t="str">
            <v>30100000.00</v>
          </cell>
        </row>
        <row r="56">
          <cell r="A56" t="str">
            <v>1180400012</v>
          </cell>
          <cell r="B56" t="str">
            <v>375000000.00</v>
          </cell>
          <cell r="C56" t="str">
            <v>356900000.00</v>
          </cell>
          <cell r="D56" t="str">
            <v>18100000.00</v>
          </cell>
        </row>
        <row r="57">
          <cell r="A57" t="str">
            <v>1180400032</v>
          </cell>
          <cell r="B57" t="str">
            <v>300000000.00</v>
          </cell>
          <cell r="C57" t="str">
            <v>268800000.00</v>
          </cell>
          <cell r="D57" t="str">
            <v>31200000.00</v>
          </cell>
        </row>
        <row r="58">
          <cell r="A58" t="str">
            <v>1180400001</v>
          </cell>
          <cell r="B58" t="str">
            <v>500000000.00</v>
          </cell>
          <cell r="C58" t="str">
            <v>489400000.00</v>
          </cell>
          <cell r="D58" t="str">
            <v>10600000.00</v>
          </cell>
        </row>
        <row r="59">
          <cell r="A59" t="str">
            <v>1180400127</v>
          </cell>
          <cell r="B59" t="str">
            <v>350000000.00</v>
          </cell>
          <cell r="C59" t="str">
            <v>310900000.00</v>
          </cell>
          <cell r="D59" t="str">
            <v>39100000.00</v>
          </cell>
        </row>
        <row r="60">
          <cell r="A60" t="str">
            <v>1180400023</v>
          </cell>
          <cell r="B60" t="str">
            <v>146974000.00</v>
          </cell>
          <cell r="C60" t="str">
            <v>116300000.00</v>
          </cell>
          <cell r="D60" t="str">
            <v>30674000,0000002.00</v>
          </cell>
        </row>
        <row r="61">
          <cell r="A61" t="str">
            <v>0140400458</v>
          </cell>
          <cell r="B61" t="str">
            <v>525000000.00</v>
          </cell>
          <cell r="C61" t="str">
            <v>525000000.00</v>
          </cell>
          <cell r="D61" t="str">
            <v>0.00</v>
          </cell>
        </row>
        <row r="62">
          <cell r="A62" t="str">
            <v>0390400138</v>
          </cell>
          <cell r="B62" t="str">
            <v>1080000000.00</v>
          </cell>
          <cell r="C62" t="str">
            <v>966774358.00</v>
          </cell>
          <cell r="D62" t="str">
            <v>113225642.00</v>
          </cell>
        </row>
        <row r="63">
          <cell r="A63" t="str">
            <v>0390400170</v>
          </cell>
          <cell r="B63" t="str">
            <v>450000000.00</v>
          </cell>
          <cell r="C63" t="str">
            <v>428200000.00</v>
          </cell>
          <cell r="D63" t="str">
            <v>21800000.00</v>
          </cell>
        </row>
        <row r="64">
          <cell r="A64" t="str">
            <v>0390400161</v>
          </cell>
          <cell r="B64" t="str">
            <v>500000000.00</v>
          </cell>
          <cell r="C64" t="str">
            <v>432449272.00</v>
          </cell>
          <cell r="D64" t="str">
            <v>67550728.00</v>
          </cell>
        </row>
        <row r="65">
          <cell r="A65" t="str">
            <v>0390400075</v>
          </cell>
          <cell r="B65" t="str">
            <v>500000000.00</v>
          </cell>
          <cell r="C65" t="str">
            <v>497086562.00</v>
          </cell>
          <cell r="D65" t="str">
            <v>2913438.00</v>
          </cell>
        </row>
        <row r="66">
          <cell r="A66" t="str">
            <v>0390400129</v>
          </cell>
          <cell r="B66" t="str">
            <v>500000000.00</v>
          </cell>
          <cell r="C66" t="str">
            <v>492426386.00</v>
          </cell>
          <cell r="D66" t="str">
            <v>7573614.00</v>
          </cell>
        </row>
        <row r="67">
          <cell r="A67" t="str">
            <v>0390400122</v>
          </cell>
          <cell r="B67" t="str">
            <v>400000000.00</v>
          </cell>
          <cell r="C67" t="str">
            <v>348999999.00</v>
          </cell>
          <cell r="D67" t="str">
            <v>51000001.00</v>
          </cell>
        </row>
        <row r="68">
          <cell r="A68" t="str">
            <v>0390400155</v>
          </cell>
          <cell r="B68" t="str">
            <v>980000000.00</v>
          </cell>
          <cell r="C68" t="str">
            <v>743344239.00</v>
          </cell>
          <cell r="D68" t="str">
            <v>236655761.00</v>
          </cell>
        </row>
        <row r="69">
          <cell r="A69" t="str">
            <v>0390400079</v>
          </cell>
          <cell r="B69" t="str">
            <v>995000000.00</v>
          </cell>
          <cell r="C69" t="str">
            <v>967032483.00</v>
          </cell>
          <cell r="D69" t="str">
            <v>27967517.00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пул этмаган 197 та"/>
      <sheetName val="Анализ &quot;что-если&quot;"/>
      <sheetName val="Анализ &quot;что-если&quot; худудлар"/>
      <sheetName val="Туманлар кесимида"/>
      <sheetName val="ПП-лойихаси"/>
      <sheetName val="4017 касса"/>
    </sheetNames>
    <sheetDataSet>
      <sheetData sheetId="0">
        <row r="1">
          <cell r="R1">
            <v>1000000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удудлар кесимида свод"/>
      <sheetName val="Топширик"/>
      <sheetName val="Лист2"/>
      <sheetName val="Овоз сони"/>
      <sheetName val="Жами "/>
      <sheetName val="База_данних_сумм"/>
      <sheetName val="Қўшимча берилган 117 млрд"/>
      <sheetName val="исход имя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4">
          <cell r="C4" t="str">
            <v>Всего</v>
          </cell>
          <cell r="D4">
            <v>117416</v>
          </cell>
        </row>
        <row r="5">
          <cell r="C5" t="str">
            <v>Кургантепинский район</v>
          </cell>
          <cell r="D5">
            <v>1216</v>
          </cell>
        </row>
        <row r="6">
          <cell r="C6" t="str">
            <v>Мархаматский район</v>
          </cell>
          <cell r="D6">
            <v>1233</v>
          </cell>
        </row>
        <row r="7">
          <cell r="C7" t="str">
            <v>Шахриханский район</v>
          </cell>
          <cell r="D7">
            <v>1240</v>
          </cell>
        </row>
        <row r="8">
          <cell r="C8" t="str">
            <v>город Андижан</v>
          </cell>
          <cell r="D8">
            <v>1250</v>
          </cell>
        </row>
        <row r="9">
          <cell r="C9" t="str">
            <v>Улугнорский район</v>
          </cell>
          <cell r="D9">
            <v>1252</v>
          </cell>
        </row>
        <row r="10">
          <cell r="C10" t="str">
            <v>Балыкчинский район</v>
          </cell>
          <cell r="D10">
            <v>1269</v>
          </cell>
        </row>
        <row r="11">
          <cell r="C11" t="str">
            <v>Андижанский район</v>
          </cell>
          <cell r="D11">
            <v>771</v>
          </cell>
        </row>
        <row r="12">
          <cell r="C12" t="str">
            <v>Избасканский район</v>
          </cell>
          <cell r="D12">
            <v>1280</v>
          </cell>
        </row>
        <row r="13">
          <cell r="C13" t="str">
            <v>Ходжаабадский район</v>
          </cell>
          <cell r="D13">
            <v>802</v>
          </cell>
        </row>
        <row r="14">
          <cell r="C14" t="str">
            <v>Бозский район</v>
          </cell>
          <cell r="D14">
            <v>1341</v>
          </cell>
        </row>
        <row r="15">
          <cell r="C15" t="str">
            <v>Булакбашинский район</v>
          </cell>
          <cell r="D15">
            <v>1346</v>
          </cell>
        </row>
        <row r="16">
          <cell r="C16" t="str">
            <v>Пахтаабадский район</v>
          </cell>
          <cell r="D16">
            <v>1365</v>
          </cell>
        </row>
        <row r="17">
          <cell r="C17" t="str">
            <v>Алтынкульский район</v>
          </cell>
          <cell r="D17">
            <v>1368</v>
          </cell>
        </row>
        <row r="18">
          <cell r="C18" t="str">
            <v>Джалалкудукский район</v>
          </cell>
          <cell r="D18">
            <v>889</v>
          </cell>
        </row>
        <row r="19">
          <cell r="C19" t="str">
            <v>город Ханабад</v>
          </cell>
          <cell r="D19">
            <v>899</v>
          </cell>
        </row>
        <row r="20">
          <cell r="C20" t="str">
            <v>город Бухара</v>
          </cell>
          <cell r="D20">
            <v>500</v>
          </cell>
        </row>
        <row r="21">
          <cell r="C21" t="str">
            <v>Шафирканский район‎</v>
          </cell>
          <cell r="D21">
            <v>579</v>
          </cell>
        </row>
        <row r="22">
          <cell r="C22" t="str">
            <v>Жондорский район</v>
          </cell>
          <cell r="D22">
            <v>838</v>
          </cell>
        </row>
        <row r="23">
          <cell r="C23" t="str">
            <v>Бухарский район</v>
          </cell>
          <cell r="D23">
            <v>843</v>
          </cell>
        </row>
        <row r="24">
          <cell r="C24" t="str">
            <v>Ромитанский район</v>
          </cell>
          <cell r="D24">
            <v>909</v>
          </cell>
        </row>
        <row r="25">
          <cell r="C25" t="str">
            <v>Вабкентский район</v>
          </cell>
          <cell r="D25">
            <v>883</v>
          </cell>
        </row>
        <row r="26">
          <cell r="C26" t="str">
            <v>Пешкунский район‎</v>
          </cell>
          <cell r="D26">
            <v>962</v>
          </cell>
        </row>
        <row r="27">
          <cell r="C27" t="str">
            <v>Каганский район</v>
          </cell>
          <cell r="D27">
            <v>1111</v>
          </cell>
        </row>
        <row r="28">
          <cell r="C28" t="str">
            <v>Алатский район</v>
          </cell>
          <cell r="D28">
            <v>1261</v>
          </cell>
        </row>
        <row r="29">
          <cell r="C29" t="str">
            <v>город Каган</v>
          </cell>
          <cell r="D29">
            <v>1251</v>
          </cell>
        </row>
        <row r="30">
          <cell r="C30" t="str">
            <v>Каракульский район</v>
          </cell>
          <cell r="D30">
            <v>1304</v>
          </cell>
        </row>
        <row r="31">
          <cell r="C31" t="str">
            <v>Караулбазарский район</v>
          </cell>
          <cell r="D31">
            <v>1306</v>
          </cell>
        </row>
        <row r="32">
          <cell r="C32" t="str">
            <v>город Джизак</v>
          </cell>
          <cell r="D32">
            <v>500</v>
          </cell>
        </row>
        <row r="33">
          <cell r="C33" t="str">
            <v>Пахтакорский район</v>
          </cell>
          <cell r="D33">
            <v>833</v>
          </cell>
        </row>
        <row r="34">
          <cell r="C34" t="str">
            <v>Зарбдарский район</v>
          </cell>
          <cell r="D34">
            <v>862</v>
          </cell>
        </row>
        <row r="35">
          <cell r="C35" t="str">
            <v>Галляаральский район</v>
          </cell>
          <cell r="D35">
            <v>1015</v>
          </cell>
        </row>
        <row r="36">
          <cell r="C36" t="str">
            <v>Бахмальский район</v>
          </cell>
          <cell r="D36">
            <v>1018</v>
          </cell>
        </row>
        <row r="37">
          <cell r="C37" t="str">
            <v>Арнасайский район</v>
          </cell>
          <cell r="D37">
            <v>1074</v>
          </cell>
        </row>
        <row r="38">
          <cell r="C38" t="str">
            <v>Фаришский район</v>
          </cell>
          <cell r="D38">
            <v>470</v>
          </cell>
        </row>
        <row r="39">
          <cell r="C39" t="str">
            <v>Мирзачульский район</v>
          </cell>
          <cell r="D39">
            <v>1134</v>
          </cell>
        </row>
        <row r="40">
          <cell r="C40" t="str">
            <v>Шараф Рашидовский район</v>
          </cell>
          <cell r="D40">
            <v>1039</v>
          </cell>
        </row>
        <row r="41">
          <cell r="C41" t="str">
            <v>Зааминский район</v>
          </cell>
          <cell r="D41">
            <v>1101</v>
          </cell>
        </row>
        <row r="42">
          <cell r="C42" t="str">
            <v>Янгиабадский район</v>
          </cell>
          <cell r="D42">
            <v>1203</v>
          </cell>
        </row>
        <row r="43">
          <cell r="C43" t="str">
            <v>Шахрисабзский район</v>
          </cell>
          <cell r="D43">
            <v>500</v>
          </cell>
        </row>
        <row r="44">
          <cell r="C44" t="str">
            <v>Миришкорский район</v>
          </cell>
          <cell r="D44">
            <v>500</v>
          </cell>
        </row>
        <row r="45">
          <cell r="C45" t="str">
            <v>Дехканабадский район</v>
          </cell>
          <cell r="D45">
            <v>625</v>
          </cell>
        </row>
        <row r="46">
          <cell r="C46" t="str">
            <v>Нишанский район</v>
          </cell>
          <cell r="D46">
            <v>500</v>
          </cell>
        </row>
        <row r="47">
          <cell r="C47" t="str">
            <v>Мубарекский район</v>
          </cell>
          <cell r="D47">
            <v>500</v>
          </cell>
        </row>
        <row r="48">
          <cell r="C48" t="str">
            <v>город Нукус</v>
          </cell>
          <cell r="D48">
            <v>500</v>
          </cell>
        </row>
        <row r="49">
          <cell r="C49" t="str">
            <v>Тахиаташский район</v>
          </cell>
          <cell r="D49">
            <v>500</v>
          </cell>
        </row>
        <row r="50">
          <cell r="C50" t="str">
            <v>Берунийский район</v>
          </cell>
          <cell r="D50">
            <v>500</v>
          </cell>
        </row>
        <row r="51">
          <cell r="C51" t="str">
            <v>Турткульский район</v>
          </cell>
          <cell r="D51">
            <v>500</v>
          </cell>
        </row>
        <row r="52">
          <cell r="C52" t="str">
            <v>Кунградский район</v>
          </cell>
          <cell r="D52">
            <v>507</v>
          </cell>
        </row>
        <row r="53">
          <cell r="C53" t="str">
            <v>Муйнакский район</v>
          </cell>
          <cell r="D53">
            <v>578</v>
          </cell>
        </row>
        <row r="54">
          <cell r="C54" t="str">
            <v>Элликкалинский район</v>
          </cell>
          <cell r="D54">
            <v>654</v>
          </cell>
        </row>
        <row r="55">
          <cell r="C55" t="str">
            <v>Ходжейлийский район</v>
          </cell>
          <cell r="D55">
            <v>728</v>
          </cell>
        </row>
        <row r="56">
          <cell r="C56" t="str">
            <v>Нукусский район</v>
          </cell>
          <cell r="D56">
            <v>734</v>
          </cell>
        </row>
        <row r="57">
          <cell r="C57" t="str">
            <v>Амударьинский район</v>
          </cell>
          <cell r="D57">
            <v>750</v>
          </cell>
        </row>
        <row r="58">
          <cell r="C58" t="str">
            <v>Чимбайский район</v>
          </cell>
          <cell r="D58">
            <v>983</v>
          </cell>
        </row>
        <row r="59">
          <cell r="C59" t="str">
            <v>Канлыкульский район</v>
          </cell>
          <cell r="D59">
            <v>1022</v>
          </cell>
        </row>
        <row r="60">
          <cell r="C60" t="str">
            <v>Караузякский район</v>
          </cell>
          <cell r="D60">
            <v>1065</v>
          </cell>
        </row>
        <row r="61">
          <cell r="C61" t="str">
            <v>Шуманайский район</v>
          </cell>
          <cell r="D61">
            <v>1197</v>
          </cell>
        </row>
        <row r="62">
          <cell r="C62" t="str">
            <v>Тахтакупырский район</v>
          </cell>
          <cell r="D62">
            <v>1350</v>
          </cell>
        </row>
        <row r="63">
          <cell r="C63" t="str">
            <v>Бозатауский район</v>
          </cell>
          <cell r="D63">
            <v>1435</v>
          </cell>
        </row>
        <row r="64">
          <cell r="C64" t="str">
            <v>Карманинский район</v>
          </cell>
          <cell r="D64">
            <v>571</v>
          </cell>
        </row>
        <row r="65">
          <cell r="C65" t="str">
            <v>Кызылтепинский район</v>
          </cell>
          <cell r="D65">
            <v>1137</v>
          </cell>
        </row>
        <row r="66">
          <cell r="C66" t="str">
            <v>Канимехский район</v>
          </cell>
          <cell r="D66">
            <v>676</v>
          </cell>
        </row>
        <row r="67">
          <cell r="C67" t="str">
            <v>город Навои</v>
          </cell>
          <cell r="D67">
            <v>508</v>
          </cell>
        </row>
        <row r="68">
          <cell r="C68" t="str">
            <v>г.Газган</v>
          </cell>
          <cell r="D68">
            <v>803</v>
          </cell>
        </row>
        <row r="69">
          <cell r="C69" t="str">
            <v>Учкудукский район</v>
          </cell>
          <cell r="D69">
            <v>688</v>
          </cell>
        </row>
        <row r="70">
          <cell r="C70" t="str">
            <v>город Зарафшан</v>
          </cell>
          <cell r="D70">
            <v>1031</v>
          </cell>
        </row>
        <row r="71">
          <cell r="C71" t="str">
            <v>Тамдынский район</v>
          </cell>
          <cell r="D71">
            <v>671</v>
          </cell>
        </row>
        <row r="72">
          <cell r="C72" t="str">
            <v>Навбахорский район</v>
          </cell>
          <cell r="D72">
            <v>1213</v>
          </cell>
        </row>
        <row r="73">
          <cell r="C73" t="str">
            <v>Нуратинский район</v>
          </cell>
          <cell r="D73">
            <v>1319</v>
          </cell>
        </row>
        <row r="74">
          <cell r="C74" t="str">
            <v>Папский район</v>
          </cell>
          <cell r="D74">
            <v>500</v>
          </cell>
        </row>
        <row r="75">
          <cell r="C75" t="str">
            <v>Туракурганский район</v>
          </cell>
          <cell r="D75">
            <v>500</v>
          </cell>
        </row>
        <row r="76">
          <cell r="C76" t="str">
            <v>Мингбулакский район</v>
          </cell>
          <cell r="D76">
            <v>500</v>
          </cell>
        </row>
        <row r="77">
          <cell r="C77" t="str">
            <v>Учкурганский район</v>
          </cell>
          <cell r="D77">
            <v>500</v>
          </cell>
        </row>
        <row r="78">
          <cell r="C78" t="str">
            <v>Касансайский район</v>
          </cell>
          <cell r="D78">
            <v>631</v>
          </cell>
        </row>
        <row r="79">
          <cell r="C79" t="str">
            <v>Наманганский район</v>
          </cell>
          <cell r="D79">
            <v>655</v>
          </cell>
        </row>
        <row r="80">
          <cell r="C80" t="str">
            <v>Янгикурганский район</v>
          </cell>
          <cell r="D80">
            <v>837</v>
          </cell>
        </row>
        <row r="81">
          <cell r="C81" t="str">
            <v>Нарынский район</v>
          </cell>
          <cell r="D81">
            <v>925</v>
          </cell>
        </row>
        <row r="82">
          <cell r="C82" t="str">
            <v>Уйчинский район</v>
          </cell>
          <cell r="D82">
            <v>973</v>
          </cell>
        </row>
        <row r="83">
          <cell r="C83" t="str">
            <v>Чартакский район</v>
          </cell>
          <cell r="D83">
            <v>1162</v>
          </cell>
        </row>
        <row r="84">
          <cell r="C84" t="str">
            <v>Самаркандский район</v>
          </cell>
          <cell r="D84">
            <v>500</v>
          </cell>
        </row>
        <row r="85">
          <cell r="C85" t="str">
            <v>Ургутский район</v>
          </cell>
          <cell r="D85">
            <v>500</v>
          </cell>
        </row>
        <row r="86">
          <cell r="C86" t="str">
            <v>город Каттакурган</v>
          </cell>
          <cell r="D86">
            <v>500</v>
          </cell>
        </row>
        <row r="87">
          <cell r="C87" t="str">
            <v>Пахтачийский район</v>
          </cell>
          <cell r="D87">
            <v>206</v>
          </cell>
        </row>
        <row r="88">
          <cell r="C88" t="str">
            <v>Тайлакский район</v>
          </cell>
          <cell r="D88">
            <v>500</v>
          </cell>
        </row>
        <row r="89">
          <cell r="C89" t="str">
            <v>Джамбайский район</v>
          </cell>
          <cell r="D89">
            <v>611</v>
          </cell>
        </row>
        <row r="90">
          <cell r="C90" t="str">
            <v>Кошрабадский район</v>
          </cell>
          <cell r="D90">
            <v>119</v>
          </cell>
        </row>
        <row r="91">
          <cell r="C91" t="str">
            <v>Пастдаргомский район</v>
          </cell>
          <cell r="D91">
            <v>599</v>
          </cell>
        </row>
        <row r="92">
          <cell r="C92" t="str">
            <v>Пайарыкский район</v>
          </cell>
          <cell r="D92">
            <v>545</v>
          </cell>
        </row>
        <row r="93">
          <cell r="C93" t="str">
            <v>Иштыханский район</v>
          </cell>
          <cell r="D93">
            <v>1350</v>
          </cell>
        </row>
        <row r="94">
          <cell r="C94" t="str">
            <v>Сардобинский район</v>
          </cell>
          <cell r="D94">
            <v>500</v>
          </cell>
        </row>
        <row r="95">
          <cell r="C95" t="str">
            <v>Сырдарьинский район</v>
          </cell>
          <cell r="D95">
            <v>944</v>
          </cell>
        </row>
        <row r="96">
          <cell r="C96" t="str">
            <v>город Гулистан</v>
          </cell>
          <cell r="D96">
            <v>150</v>
          </cell>
        </row>
        <row r="97">
          <cell r="C97" t="str">
            <v>Гулистанский район</v>
          </cell>
          <cell r="D97">
            <v>763</v>
          </cell>
        </row>
        <row r="98">
          <cell r="C98" t="str">
            <v>Баяутский район</v>
          </cell>
          <cell r="D98">
            <v>1198</v>
          </cell>
        </row>
        <row r="99">
          <cell r="C99" t="str">
            <v>Сайхунабадский район</v>
          </cell>
          <cell r="D99">
            <v>1087</v>
          </cell>
        </row>
        <row r="100">
          <cell r="C100" t="str">
            <v>Мирзаабадский район</v>
          </cell>
          <cell r="D100">
            <v>1100</v>
          </cell>
        </row>
        <row r="101">
          <cell r="C101" t="str">
            <v>город Ширин</v>
          </cell>
          <cell r="D101">
            <v>1420</v>
          </cell>
        </row>
        <row r="102">
          <cell r="C102" t="str">
            <v>город Янгиер</v>
          </cell>
          <cell r="D102">
            <v>806</v>
          </cell>
        </row>
        <row r="103">
          <cell r="C103" t="str">
            <v>Акалтынский район</v>
          </cell>
          <cell r="D103">
            <v>550</v>
          </cell>
        </row>
        <row r="104">
          <cell r="C104" t="str">
            <v>Денауский район‎</v>
          </cell>
          <cell r="D104">
            <v>165</v>
          </cell>
        </row>
        <row r="105">
          <cell r="C105" t="str">
            <v>Байсунский район‎</v>
          </cell>
          <cell r="D105">
            <v>80</v>
          </cell>
        </row>
        <row r="106">
          <cell r="C106" t="str">
            <v>Сариасийский район‎</v>
          </cell>
          <cell r="D106">
            <v>457</v>
          </cell>
        </row>
        <row r="107">
          <cell r="C107" t="str">
            <v>Джаркурганский район‎</v>
          </cell>
          <cell r="D107">
            <v>290</v>
          </cell>
        </row>
        <row r="108">
          <cell r="C108" t="str">
            <v>город Термез</v>
          </cell>
          <cell r="D108">
            <v>500</v>
          </cell>
        </row>
        <row r="109">
          <cell r="C109" t="str">
            <v>Музрабадский район‎</v>
          </cell>
          <cell r="D109">
            <v>546</v>
          </cell>
        </row>
        <row r="110">
          <cell r="C110" t="str">
            <v>Бандихон</v>
          </cell>
          <cell r="D110">
            <v>608</v>
          </cell>
        </row>
        <row r="111">
          <cell r="C111" t="str">
            <v>Кизирикский район‎</v>
          </cell>
          <cell r="D111">
            <v>601</v>
          </cell>
        </row>
        <row r="112">
          <cell r="C112" t="str">
            <v>Кумкурганский район‎</v>
          </cell>
          <cell r="D112">
            <v>698</v>
          </cell>
        </row>
        <row r="113">
          <cell r="C113" t="str">
            <v>Узунский район‎</v>
          </cell>
          <cell r="D113">
            <v>1205</v>
          </cell>
        </row>
        <row r="114">
          <cell r="C114" t="str">
            <v>Шурчинский район‎</v>
          </cell>
          <cell r="D114">
            <v>269</v>
          </cell>
        </row>
        <row r="115">
          <cell r="C115" t="str">
            <v>Ташкентский район</v>
          </cell>
          <cell r="D115">
            <v>500</v>
          </cell>
        </row>
        <row r="116">
          <cell r="C116" t="str">
            <v>город Ангрен</v>
          </cell>
          <cell r="D116">
            <v>500</v>
          </cell>
        </row>
        <row r="117">
          <cell r="C117" t="str">
            <v>город Чирчик</v>
          </cell>
          <cell r="D117">
            <v>500</v>
          </cell>
        </row>
        <row r="118">
          <cell r="C118" t="str">
            <v>город Алмалык</v>
          </cell>
          <cell r="D118">
            <v>550</v>
          </cell>
        </row>
        <row r="119">
          <cell r="C119" t="str">
            <v>Паркентский район</v>
          </cell>
          <cell r="D119">
            <v>83</v>
          </cell>
        </row>
        <row r="120">
          <cell r="C120" t="str">
            <v>город Бекабад</v>
          </cell>
          <cell r="D120">
            <v>149</v>
          </cell>
        </row>
        <row r="121">
          <cell r="C121" t="str">
            <v>город Янгийул</v>
          </cell>
          <cell r="D121">
            <v>176</v>
          </cell>
        </row>
        <row r="122">
          <cell r="C122" t="str">
            <v>Ахангаранский район</v>
          </cell>
          <cell r="D122">
            <v>500</v>
          </cell>
        </row>
        <row r="123">
          <cell r="C123" t="str">
            <v>город Ахангаран</v>
          </cell>
          <cell r="D123">
            <v>770</v>
          </cell>
        </row>
        <row r="124">
          <cell r="C124" t="str">
            <v>Чиназский район</v>
          </cell>
          <cell r="D124">
            <v>814</v>
          </cell>
        </row>
        <row r="125">
          <cell r="C125" t="str">
            <v>Юкоричирчикский район</v>
          </cell>
          <cell r="D125">
            <v>500</v>
          </cell>
        </row>
        <row r="126">
          <cell r="C126" t="str">
            <v>Пскентский район</v>
          </cell>
          <cell r="D126">
            <v>123</v>
          </cell>
        </row>
        <row r="127">
          <cell r="C127" t="str">
            <v>Янгиюльский район</v>
          </cell>
          <cell r="D127">
            <v>56</v>
          </cell>
        </row>
        <row r="128">
          <cell r="C128" t="str">
            <v>Язъяванский район</v>
          </cell>
          <cell r="D128">
            <v>500</v>
          </cell>
        </row>
        <row r="129">
          <cell r="C129" t="str">
            <v>Узбекистанский район</v>
          </cell>
          <cell r="D129">
            <v>500</v>
          </cell>
        </row>
        <row r="130">
          <cell r="C130" t="str">
            <v>Ташлакский район</v>
          </cell>
          <cell r="D130">
            <v>500</v>
          </cell>
        </row>
        <row r="131">
          <cell r="C131" t="str">
            <v>город Коканд</v>
          </cell>
          <cell r="D131">
            <v>500</v>
          </cell>
        </row>
        <row r="132">
          <cell r="C132" t="str">
            <v>Кувинский район</v>
          </cell>
          <cell r="D132">
            <v>619</v>
          </cell>
        </row>
        <row r="133">
          <cell r="C133" t="str">
            <v>город Маргилан</v>
          </cell>
          <cell r="D133">
            <v>667</v>
          </cell>
        </row>
        <row r="134">
          <cell r="C134" t="str">
            <v>город Кувасай</v>
          </cell>
          <cell r="D134">
            <v>809</v>
          </cell>
        </row>
        <row r="135">
          <cell r="C135" t="str">
            <v>Ферганский район</v>
          </cell>
          <cell r="D135">
            <v>832</v>
          </cell>
        </row>
        <row r="136">
          <cell r="C136" t="str">
            <v>Риштанский район</v>
          </cell>
          <cell r="D136">
            <v>856</v>
          </cell>
        </row>
        <row r="137">
          <cell r="C137" t="str">
            <v>Учкуприкский район</v>
          </cell>
          <cell r="D137">
            <v>371</v>
          </cell>
        </row>
        <row r="138">
          <cell r="C138" t="str">
            <v>Алтыарыкский район</v>
          </cell>
          <cell r="D138">
            <v>392</v>
          </cell>
        </row>
        <row r="139">
          <cell r="C139" t="str">
            <v>Куштепинский район</v>
          </cell>
          <cell r="D139">
            <v>988</v>
          </cell>
        </row>
        <row r="140">
          <cell r="C140" t="str">
            <v>Бувайдинский район</v>
          </cell>
          <cell r="D140">
            <v>548</v>
          </cell>
        </row>
        <row r="141">
          <cell r="C141" t="str">
            <v>Фуркатский район</v>
          </cell>
          <cell r="D141">
            <v>1079</v>
          </cell>
        </row>
        <row r="142">
          <cell r="C142" t="str">
            <v>Дангаринский район</v>
          </cell>
          <cell r="D142">
            <v>647</v>
          </cell>
        </row>
        <row r="143">
          <cell r="C143" t="str">
            <v>Сохский район</v>
          </cell>
          <cell r="D143">
            <v>1316</v>
          </cell>
        </row>
        <row r="144">
          <cell r="C144" t="str">
            <v>Бешарыкский район</v>
          </cell>
          <cell r="D144">
            <v>1368</v>
          </cell>
        </row>
        <row r="145">
          <cell r="C145" t="str">
            <v>Багдадский район</v>
          </cell>
          <cell r="D145">
            <v>1451</v>
          </cell>
        </row>
        <row r="146">
          <cell r="C146" t="str">
            <v>Ургенчский район</v>
          </cell>
          <cell r="D146">
            <v>500</v>
          </cell>
        </row>
        <row r="147">
          <cell r="C147" t="str">
            <v>Тупроккалинский район</v>
          </cell>
          <cell r="D147">
            <v>531</v>
          </cell>
        </row>
        <row r="148">
          <cell r="C148" t="str">
            <v>город Хива</v>
          </cell>
          <cell r="D148">
            <v>609</v>
          </cell>
        </row>
        <row r="149">
          <cell r="C149" t="str">
            <v>Шаватский район</v>
          </cell>
          <cell r="D149">
            <v>500</v>
          </cell>
        </row>
        <row r="150">
          <cell r="C150" t="str">
            <v>Хивинский район</v>
          </cell>
          <cell r="D150">
            <v>645</v>
          </cell>
        </row>
        <row r="151">
          <cell r="C151" t="str">
            <v>Гурленский район</v>
          </cell>
          <cell r="D151">
            <v>567</v>
          </cell>
        </row>
        <row r="152">
          <cell r="C152" t="str">
            <v>Хазараспский район</v>
          </cell>
          <cell r="D152">
            <v>500</v>
          </cell>
        </row>
        <row r="153">
          <cell r="C153" t="str">
            <v>Багатский район</v>
          </cell>
          <cell r="D153">
            <v>642</v>
          </cell>
        </row>
        <row r="154">
          <cell r="C154" t="str">
            <v>Кошкупырский район</v>
          </cell>
          <cell r="D154">
            <v>500</v>
          </cell>
        </row>
        <row r="155">
          <cell r="C155" t="str">
            <v>Янгиарыкский район</v>
          </cell>
          <cell r="D155">
            <v>614</v>
          </cell>
        </row>
        <row r="156">
          <cell r="C156" t="str">
            <v>город Ургенч</v>
          </cell>
          <cell r="D156">
            <v>1007</v>
          </cell>
        </row>
        <row r="157">
          <cell r="C157" t="str">
            <v>Янгибазарский район</v>
          </cell>
          <cell r="D157">
            <v>1325</v>
          </cell>
        </row>
      </sheetData>
      <sheetData sheetId="7">
        <row r="1">
          <cell r="A1" t="str">
            <v>Туман ва шаҳар номи</v>
          </cell>
          <cell r="B1" t="str">
            <v>Русча номи</v>
          </cell>
        </row>
        <row r="2">
          <cell r="A2" t="str">
            <v>Янгиқўрғон тумани</v>
          </cell>
          <cell r="B2" t="str">
            <v>Янгикурганский район</v>
          </cell>
          <cell r="G2" t="str">
            <v>401722860032027019909018001</v>
          </cell>
          <cell r="H2" t="str">
            <v>Алтынкульский район</v>
          </cell>
        </row>
        <row r="3">
          <cell r="A3" t="str">
            <v>Беруний тумани</v>
          </cell>
          <cell r="B3" t="str">
            <v>Берунийский район</v>
          </cell>
          <cell r="G3" t="str">
            <v>401722860032037019909018001</v>
          </cell>
          <cell r="H3" t="str">
            <v>Андижанский район</v>
          </cell>
        </row>
        <row r="4">
          <cell r="A4" t="str">
            <v>Нукус шаҳри</v>
          </cell>
          <cell r="B4" t="str">
            <v>город Нукус</v>
          </cell>
          <cell r="G4" t="str">
            <v>401722860032067019909018001</v>
          </cell>
          <cell r="H4" t="str">
            <v>Балыкчинский район</v>
          </cell>
        </row>
        <row r="5">
          <cell r="A5" t="str">
            <v>Жиззах шаҳри</v>
          </cell>
          <cell r="B5" t="str">
            <v>город Джизак</v>
          </cell>
          <cell r="G5" t="str">
            <v>401722860032097019909018001</v>
          </cell>
          <cell r="H5" t="str">
            <v>Бозский район</v>
          </cell>
        </row>
        <row r="6">
          <cell r="A6" t="str">
            <v>Бухоро тумани</v>
          </cell>
          <cell r="B6" t="str">
            <v>Бухарский район</v>
          </cell>
          <cell r="G6" t="str">
            <v>401722860032107019909018001</v>
          </cell>
          <cell r="H6" t="str">
            <v>Булакбашинский район</v>
          </cell>
        </row>
        <row r="7">
          <cell r="A7" t="str">
            <v>Бухоро шаҳри</v>
          </cell>
          <cell r="B7" t="str">
            <v>город Бухара</v>
          </cell>
          <cell r="G7" t="str">
            <v>401722860032117019909018001</v>
          </cell>
          <cell r="H7" t="str">
            <v>Джалалкудукский район</v>
          </cell>
        </row>
        <row r="8">
          <cell r="A8" t="str">
            <v>Нишон тумани</v>
          </cell>
          <cell r="B8" t="str">
            <v>Нишанский район</v>
          </cell>
          <cell r="G8" t="str">
            <v>401722860032147019909018001</v>
          </cell>
          <cell r="H8" t="str">
            <v>Избасканский район</v>
          </cell>
        </row>
        <row r="9">
          <cell r="A9" t="str">
            <v>Тўрткўл тумани</v>
          </cell>
          <cell r="B9" t="str">
            <v>Турткульский район</v>
          </cell>
          <cell r="G9" t="str">
            <v>401722860032177019909018001</v>
          </cell>
          <cell r="H9" t="str">
            <v>Улугнорский район</v>
          </cell>
        </row>
        <row r="10">
          <cell r="A10" t="str">
            <v>Қоракўл тумани</v>
          </cell>
          <cell r="B10" t="str">
            <v>Каракульский район</v>
          </cell>
          <cell r="G10" t="str">
            <v>401722860032207019909018001</v>
          </cell>
          <cell r="H10" t="str">
            <v>Кургантепинский район</v>
          </cell>
        </row>
        <row r="11">
          <cell r="A11" t="str">
            <v>Пешку тумани</v>
          </cell>
          <cell r="B11" t="str">
            <v>Пешкунский район‎</v>
          </cell>
          <cell r="G11" t="str">
            <v>401722860032247019909018001</v>
          </cell>
          <cell r="H11" t="str">
            <v>Асакинский район</v>
          </cell>
        </row>
        <row r="12">
          <cell r="A12" t="str">
            <v>Хожaйли тумани</v>
          </cell>
          <cell r="B12" t="str">
            <v>Ходжейлийский район</v>
          </cell>
          <cell r="G12" t="str">
            <v>401722860032277019909018001</v>
          </cell>
          <cell r="H12" t="str">
            <v>Мархаматский район</v>
          </cell>
        </row>
        <row r="13">
          <cell r="A13" t="str">
            <v>Жондор тумани</v>
          </cell>
          <cell r="B13" t="str">
            <v>Жондорский район</v>
          </cell>
          <cell r="G13" t="str">
            <v>401722860032307019909018001</v>
          </cell>
          <cell r="H13" t="str">
            <v>Шахриханский район</v>
          </cell>
        </row>
        <row r="14">
          <cell r="A14" t="str">
            <v>Олот тумани</v>
          </cell>
          <cell r="B14" t="str">
            <v>Алатский район</v>
          </cell>
          <cell r="G14" t="str">
            <v>401722860032327019909018001</v>
          </cell>
          <cell r="H14" t="str">
            <v>Пахтаабадский район</v>
          </cell>
        </row>
        <row r="15">
          <cell r="A15" t="str">
            <v>Тошлоқ тумани</v>
          </cell>
          <cell r="B15" t="str">
            <v>Ташлакский район</v>
          </cell>
          <cell r="G15" t="str">
            <v>401722860032367019909018001</v>
          </cell>
          <cell r="H15" t="str">
            <v>Ходжаабадский район</v>
          </cell>
        </row>
        <row r="16">
          <cell r="A16" t="str">
            <v>Амударё тумани</v>
          </cell>
          <cell r="B16" t="str">
            <v>Амударьинский район</v>
          </cell>
          <cell r="G16" t="str">
            <v>401722860034017019909018001</v>
          </cell>
          <cell r="H16" t="str">
            <v>город Андижан</v>
          </cell>
        </row>
        <row r="17">
          <cell r="A17" t="str">
            <v>Вобкент тумани</v>
          </cell>
          <cell r="B17" t="str">
            <v>Вабкентский район</v>
          </cell>
          <cell r="G17" t="str">
            <v>401722860034087019909018001</v>
          </cell>
          <cell r="H17" t="str">
            <v>город Ханабад</v>
          </cell>
        </row>
        <row r="18">
          <cell r="A18" t="str">
            <v>Элликқалъа тумани</v>
          </cell>
          <cell r="B18" t="str">
            <v>Элликкалинский район</v>
          </cell>
          <cell r="G18" t="str">
            <v>401722860062047019909018001</v>
          </cell>
          <cell r="H18" t="str">
            <v>Алатский район</v>
          </cell>
        </row>
        <row r="19">
          <cell r="A19" t="str">
            <v>Наманган шаҳри</v>
          </cell>
          <cell r="B19" t="str">
            <v>город Наманган</v>
          </cell>
          <cell r="G19" t="str">
            <v>401722860062077019909018001</v>
          </cell>
          <cell r="H19" t="str">
            <v>Бухарский район</v>
          </cell>
        </row>
        <row r="20">
          <cell r="A20" t="str">
            <v>Шофиркон тумани</v>
          </cell>
          <cell r="B20" t="str">
            <v>Шафирканский район‎</v>
          </cell>
          <cell r="G20" t="str">
            <v>401722860062127019909018001</v>
          </cell>
          <cell r="H20" t="str">
            <v>Вабкентский район</v>
          </cell>
        </row>
        <row r="21">
          <cell r="A21" t="str">
            <v>Олмазор тумани</v>
          </cell>
          <cell r="B21" t="str">
            <v>Алмазарский район</v>
          </cell>
          <cell r="G21" t="str">
            <v>401722860062157019909018001</v>
          </cell>
          <cell r="H21" t="str">
            <v>Гиждуванский район</v>
          </cell>
        </row>
        <row r="22">
          <cell r="A22" t="str">
            <v>Асака тумани</v>
          </cell>
          <cell r="B22" t="str">
            <v>Асакинский район</v>
          </cell>
          <cell r="G22" t="str">
            <v>401722860062197019909018001</v>
          </cell>
          <cell r="H22" t="str">
            <v>Каганский район</v>
          </cell>
        </row>
        <row r="23">
          <cell r="A23" t="str">
            <v>Учқўрғон тумани</v>
          </cell>
          <cell r="B23" t="str">
            <v>Учкурганский район</v>
          </cell>
          <cell r="G23" t="str">
            <v>401722860062307019909018001</v>
          </cell>
          <cell r="H23" t="str">
            <v>Каракульский район</v>
          </cell>
        </row>
        <row r="24">
          <cell r="A24" t="str">
            <v>Самарқанд шаҳри</v>
          </cell>
          <cell r="B24" t="str">
            <v>город Самарканд</v>
          </cell>
          <cell r="G24" t="str">
            <v>401722860062327019909018001</v>
          </cell>
          <cell r="H24" t="str">
            <v>Караулбазарский район</v>
          </cell>
        </row>
        <row r="25">
          <cell r="A25" t="str">
            <v>Наманган тумани</v>
          </cell>
          <cell r="B25" t="str">
            <v>Наманганский район</v>
          </cell>
          <cell r="G25" t="str">
            <v>401722860062407019909018001</v>
          </cell>
          <cell r="H25" t="str">
            <v>Пешкунский район‎</v>
          </cell>
        </row>
        <row r="26">
          <cell r="A26" t="str">
            <v>Уйчи тумани</v>
          </cell>
          <cell r="B26" t="str">
            <v>Уйчинский район</v>
          </cell>
          <cell r="G26" t="str">
            <v>401722860062427019909018001</v>
          </cell>
          <cell r="H26" t="str">
            <v>Ромитанский район</v>
          </cell>
        </row>
        <row r="27">
          <cell r="A27" t="str">
            <v>Қўнғирот тумани</v>
          </cell>
          <cell r="B27" t="str">
            <v>Кунградский район</v>
          </cell>
          <cell r="G27" t="str">
            <v>401722860062467019909018001</v>
          </cell>
          <cell r="H27" t="str">
            <v>Жондорский район</v>
          </cell>
        </row>
        <row r="28">
          <cell r="A28" t="str">
            <v>Ховос тумани</v>
          </cell>
          <cell r="B28" t="str">
            <v>Хавастский район</v>
          </cell>
          <cell r="G28" t="str">
            <v>401722860062587019909018001</v>
          </cell>
          <cell r="H28" t="str">
            <v>Шафирканский район‎</v>
          </cell>
        </row>
        <row r="29">
          <cell r="A29" t="str">
            <v>Косонсой тумани</v>
          </cell>
          <cell r="B29" t="str">
            <v>Касансайский район</v>
          </cell>
          <cell r="G29" t="str">
            <v>401722860064017019909018001</v>
          </cell>
          <cell r="H29" t="str">
            <v>город Бухара</v>
          </cell>
        </row>
        <row r="30">
          <cell r="A30" t="str">
            <v>Норин тумани</v>
          </cell>
          <cell r="B30" t="str">
            <v>Нарынский район</v>
          </cell>
          <cell r="G30" t="str">
            <v>401722860064037019909018001</v>
          </cell>
          <cell r="H30" t="str">
            <v>город Каган</v>
          </cell>
        </row>
        <row r="31">
          <cell r="A31" t="str">
            <v>Зарбдор тумани</v>
          </cell>
          <cell r="B31" t="str">
            <v>Зарбдарский район</v>
          </cell>
          <cell r="G31" t="str">
            <v>401722860082017019909018001</v>
          </cell>
          <cell r="H31" t="str">
            <v>Арнасайский район</v>
          </cell>
        </row>
        <row r="32">
          <cell r="A32" t="str">
            <v>Турақўрғон тумани</v>
          </cell>
          <cell r="B32" t="str">
            <v>Туракурганский район</v>
          </cell>
          <cell r="G32" t="str">
            <v>401722860082047019909018001</v>
          </cell>
          <cell r="H32" t="str">
            <v>Бахмальский район</v>
          </cell>
        </row>
        <row r="33">
          <cell r="A33" t="str">
            <v>Чимбой тумани</v>
          </cell>
          <cell r="B33" t="str">
            <v>Чимбайский район</v>
          </cell>
          <cell r="G33" t="str">
            <v>401722860082097019909018001</v>
          </cell>
          <cell r="H33" t="str">
            <v>Галляаральский район</v>
          </cell>
        </row>
        <row r="34">
          <cell r="A34" t="str">
            <v>Учтепа тумани</v>
          </cell>
          <cell r="B34" t="str">
            <v>Учтепинский район</v>
          </cell>
          <cell r="G34" t="str">
            <v>401722860082127019909018001</v>
          </cell>
          <cell r="H34" t="str">
            <v>Шараф Рашидовский район</v>
          </cell>
        </row>
        <row r="35">
          <cell r="A35" t="str">
            <v>Хонқа тумани</v>
          </cell>
          <cell r="B35" t="str">
            <v>Ханкинский район</v>
          </cell>
          <cell r="G35" t="str">
            <v>401722860082157019909018001</v>
          </cell>
          <cell r="H35" t="str">
            <v>Дустликский район</v>
          </cell>
        </row>
        <row r="36">
          <cell r="A36" t="str">
            <v>Мингбулоқ тумани</v>
          </cell>
          <cell r="B36" t="str">
            <v>Мингбулакский район</v>
          </cell>
          <cell r="G36" t="str">
            <v>401722860082187019909018001</v>
          </cell>
          <cell r="H36" t="str">
            <v>Зааминский район</v>
          </cell>
        </row>
        <row r="37">
          <cell r="A37" t="str">
            <v>Ғиждувон тумани</v>
          </cell>
          <cell r="B37" t="str">
            <v>Гиждуванский район</v>
          </cell>
          <cell r="G37" t="str">
            <v>401722860082207019909018001</v>
          </cell>
          <cell r="H37" t="str">
            <v>Зарбдарский район</v>
          </cell>
        </row>
        <row r="38">
          <cell r="A38" t="str">
            <v>Поп тумани</v>
          </cell>
          <cell r="B38" t="str">
            <v>Папский район</v>
          </cell>
          <cell r="G38" t="str">
            <v>401722860082257019909018001</v>
          </cell>
          <cell r="H38" t="str">
            <v>Зафарабадский район</v>
          </cell>
        </row>
        <row r="39">
          <cell r="A39" t="str">
            <v>Чуст тумани</v>
          </cell>
          <cell r="B39" t="str">
            <v>Чустский район</v>
          </cell>
          <cell r="G39" t="str">
            <v>401722860082237019909018001</v>
          </cell>
          <cell r="H39" t="str">
            <v>Мирзачульский район</v>
          </cell>
        </row>
        <row r="40">
          <cell r="A40" t="str">
            <v>Қонликўл тумани</v>
          </cell>
          <cell r="B40" t="str">
            <v>Канлыкульский район</v>
          </cell>
          <cell r="G40" t="str">
            <v>401722860082287019909018001</v>
          </cell>
          <cell r="H40" t="str">
            <v>Пахтакорский район</v>
          </cell>
        </row>
        <row r="41">
          <cell r="A41" t="str">
            <v>Учқудуқ тумани</v>
          </cell>
          <cell r="B41" t="str">
            <v>Учкудукский район</v>
          </cell>
          <cell r="G41" t="str">
            <v>401722860082357019909018001</v>
          </cell>
          <cell r="H41" t="str">
            <v>Фаришский район</v>
          </cell>
        </row>
        <row r="42">
          <cell r="A42" t="str">
            <v>Шуманай тумани</v>
          </cell>
          <cell r="B42" t="str">
            <v>Шуманайский район</v>
          </cell>
          <cell r="G42" t="str">
            <v>401722860082377019909018001</v>
          </cell>
          <cell r="H42" t="str">
            <v>Янгиабадский район</v>
          </cell>
        </row>
        <row r="43">
          <cell r="A43" t="str">
            <v>Навоий шаҳри</v>
          </cell>
          <cell r="B43" t="str">
            <v>город Навои</v>
          </cell>
          <cell r="G43" t="str">
            <v>401722860084017019909018001</v>
          </cell>
          <cell r="H43" t="str">
            <v>город Джизак</v>
          </cell>
        </row>
        <row r="44">
          <cell r="A44" t="str">
            <v>Кармана тумани</v>
          </cell>
          <cell r="B44" t="str">
            <v>Карманинский район</v>
          </cell>
          <cell r="G44" t="str">
            <v>401722860102077019909018001</v>
          </cell>
          <cell r="H44" t="str">
            <v>Гузарский район</v>
          </cell>
        </row>
        <row r="45">
          <cell r="A45" t="str">
            <v>Тупроққалъа тумани</v>
          </cell>
          <cell r="B45" t="str">
            <v>Тупроккалинский район</v>
          </cell>
          <cell r="G45" t="str">
            <v>401722860102127019909018001</v>
          </cell>
          <cell r="H45" t="str">
            <v>Дехканабадский район</v>
          </cell>
        </row>
        <row r="46">
          <cell r="A46" t="str">
            <v>Фарғона шаҳри</v>
          </cell>
          <cell r="B46" t="str">
            <v>город Фергана</v>
          </cell>
          <cell r="G46" t="str">
            <v>401722860102207019909018001</v>
          </cell>
          <cell r="H46" t="str">
            <v>Камашинский район</v>
          </cell>
        </row>
        <row r="47">
          <cell r="A47" t="str">
            <v>Когон шаҳри</v>
          </cell>
          <cell r="B47" t="str">
            <v>город Каган</v>
          </cell>
          <cell r="G47" t="str">
            <v>401722860102247019909018001</v>
          </cell>
          <cell r="H47" t="str">
            <v>Каршинский район</v>
          </cell>
        </row>
        <row r="48">
          <cell r="A48" t="str">
            <v>Олтинсой тумани</v>
          </cell>
          <cell r="B48" t="str">
            <v>Алтынсайский район‎</v>
          </cell>
          <cell r="G48" t="str">
            <v>401722860102297019909018001</v>
          </cell>
          <cell r="H48" t="str">
            <v>Касанский район</v>
          </cell>
        </row>
        <row r="49">
          <cell r="A49" t="str">
            <v>Ургут тумани</v>
          </cell>
          <cell r="B49" t="str">
            <v>Ургутский район</v>
          </cell>
          <cell r="G49" t="str">
            <v>401722860102327019909018001</v>
          </cell>
          <cell r="H49" t="str">
            <v>Китабский район</v>
          </cell>
        </row>
        <row r="50">
          <cell r="A50" t="str">
            <v>Юнусобод тумани</v>
          </cell>
          <cell r="B50" t="str">
            <v>Юнусабадский район</v>
          </cell>
          <cell r="G50" t="str">
            <v>401722860102337019909018001</v>
          </cell>
          <cell r="H50" t="str">
            <v>Миришкорский район</v>
          </cell>
        </row>
        <row r="51">
          <cell r="A51" t="str">
            <v>Ромитан тумани</v>
          </cell>
          <cell r="B51" t="str">
            <v>Ромитанский район</v>
          </cell>
          <cell r="G51" t="str">
            <v>401722860102347019909018001</v>
          </cell>
          <cell r="H51" t="str">
            <v>Мубарекский район</v>
          </cell>
        </row>
        <row r="52">
          <cell r="A52" t="str">
            <v>Сирдарё тумани</v>
          </cell>
          <cell r="B52" t="str">
            <v>Сырдарьинский район</v>
          </cell>
          <cell r="G52" t="str">
            <v>401722860102357019909018001</v>
          </cell>
          <cell r="H52" t="str">
            <v>Нишанский район</v>
          </cell>
        </row>
        <row r="53">
          <cell r="A53" t="str">
            <v>Чортоқ тумани</v>
          </cell>
          <cell r="B53" t="str">
            <v>Чартакский район</v>
          </cell>
          <cell r="G53" t="str">
            <v>401722860102377019909018001</v>
          </cell>
          <cell r="H53" t="str">
            <v>Касбийский район</v>
          </cell>
        </row>
        <row r="54">
          <cell r="A54" t="str">
            <v>Когон тумани</v>
          </cell>
          <cell r="B54" t="str">
            <v>Каганский район</v>
          </cell>
          <cell r="G54" t="str">
            <v>401722860102427019909018001</v>
          </cell>
          <cell r="H54" t="str">
            <v>Чиракчинский район</v>
          </cell>
        </row>
        <row r="55">
          <cell r="A55" t="str">
            <v>Қараўзак тумани</v>
          </cell>
          <cell r="B55" t="str">
            <v>Караузякский район</v>
          </cell>
          <cell r="G55" t="str">
            <v>401722860102457019909018001</v>
          </cell>
          <cell r="H55" t="str">
            <v>Шахрисабзский район</v>
          </cell>
        </row>
        <row r="56">
          <cell r="A56" t="str">
            <v>Кегайли тумани</v>
          </cell>
          <cell r="B56" t="str">
            <v>Кегейлийский район</v>
          </cell>
          <cell r="G56" t="str">
            <v>401722860102507019909018001</v>
          </cell>
          <cell r="H56" t="str">
            <v>Яккабагский район</v>
          </cell>
        </row>
        <row r="57">
          <cell r="A57" t="str">
            <v>Янгиобод тумани</v>
          </cell>
          <cell r="B57" t="str">
            <v>Янгиабадский район</v>
          </cell>
          <cell r="G57" t="str">
            <v>401722860104017019909018001</v>
          </cell>
          <cell r="H57" t="str">
            <v>город Карши</v>
          </cell>
        </row>
        <row r="58">
          <cell r="A58" t="str">
            <v>Кўштепа тумани</v>
          </cell>
          <cell r="B58" t="str">
            <v>Куштепинский район</v>
          </cell>
          <cell r="G58" t="str">
            <v>401722860104057019909018001</v>
          </cell>
          <cell r="H58" t="str">
            <v>город Шахрисабз</v>
          </cell>
        </row>
        <row r="59">
          <cell r="A59" t="str">
            <v>Хазорасп тумани</v>
          </cell>
          <cell r="B59" t="str">
            <v>Хазараспский район</v>
          </cell>
          <cell r="G59" t="str">
            <v>401722860122117019909018001</v>
          </cell>
          <cell r="H59" t="str">
            <v>Канимехский район</v>
          </cell>
        </row>
        <row r="60">
          <cell r="A60" t="str">
            <v>Бахмал тумани</v>
          </cell>
          <cell r="B60" t="str">
            <v>Бахмальский район</v>
          </cell>
          <cell r="G60" t="str">
            <v>401722860122167019909018001</v>
          </cell>
          <cell r="H60" t="str">
            <v>Кызылтепинский район</v>
          </cell>
        </row>
        <row r="61">
          <cell r="A61" t="str">
            <v>Зомин тумани</v>
          </cell>
          <cell r="B61" t="str">
            <v>Зааминский район</v>
          </cell>
          <cell r="G61" t="str">
            <v>401722860122307019909018001</v>
          </cell>
          <cell r="H61" t="str">
            <v>Навбахорский район</v>
          </cell>
        </row>
        <row r="62">
          <cell r="A62" t="str">
            <v>Мўйноқ тумани</v>
          </cell>
          <cell r="B62" t="str">
            <v>Муйнакский район</v>
          </cell>
          <cell r="G62" t="str">
            <v>401722860122347019909018001</v>
          </cell>
          <cell r="H62" t="str">
            <v>Карманинский район</v>
          </cell>
        </row>
        <row r="63">
          <cell r="A63" t="str">
            <v>Боғот тумани</v>
          </cell>
          <cell r="B63" t="str">
            <v>Багатский район</v>
          </cell>
          <cell r="G63" t="str">
            <v>401722860122387019909018001</v>
          </cell>
          <cell r="H63" t="str">
            <v>Нуратинский район</v>
          </cell>
        </row>
        <row r="64">
          <cell r="A64" t="str">
            <v>Нукус тумани</v>
          </cell>
          <cell r="B64" t="str">
            <v>Нукусский район</v>
          </cell>
          <cell r="G64" t="str">
            <v>401722860122447019909018001</v>
          </cell>
          <cell r="H64" t="str">
            <v>Тамдынский район</v>
          </cell>
        </row>
        <row r="65">
          <cell r="A65" t="str">
            <v>Қоровулбозор тумани</v>
          </cell>
          <cell r="B65" t="str">
            <v>Караулбазарский район</v>
          </cell>
          <cell r="G65" t="str">
            <v>401722860122487019909018001</v>
          </cell>
          <cell r="H65" t="str">
            <v>Учкудукский район</v>
          </cell>
        </row>
        <row r="66">
          <cell r="A66" t="str">
            <v>Арнасой тумани</v>
          </cell>
          <cell r="B66" t="str">
            <v>Арнасайский район</v>
          </cell>
          <cell r="G66" t="str">
            <v>401722860122517019909018001</v>
          </cell>
          <cell r="H66" t="str">
            <v>Хатырчинский район</v>
          </cell>
        </row>
        <row r="67">
          <cell r="A67" t="str">
            <v>Шароф Рашидов тумани</v>
          </cell>
          <cell r="B67" t="str">
            <v>Шараф Рашидовский район</v>
          </cell>
          <cell r="G67" t="str">
            <v>401722860124017019909018001</v>
          </cell>
          <cell r="H67" t="str">
            <v>город Навои</v>
          </cell>
        </row>
        <row r="68">
          <cell r="A68" t="str">
            <v>Олмалиқ шаҳри</v>
          </cell>
          <cell r="B68" t="str">
            <v>город Алмалык</v>
          </cell>
          <cell r="G68" t="str">
            <v>401722860124087019909018001</v>
          </cell>
          <cell r="H68" t="str">
            <v>город Зарафшан</v>
          </cell>
        </row>
        <row r="69">
          <cell r="A69" t="str">
            <v>Бўз тумани</v>
          </cell>
          <cell r="B69" t="str">
            <v>Бозский район</v>
          </cell>
          <cell r="G69" t="str">
            <v>401722860124127019909018001</v>
          </cell>
          <cell r="H69" t="str">
            <v>г.Газган</v>
          </cell>
        </row>
        <row r="70">
          <cell r="A70" t="str">
            <v>Тахиатош тумани</v>
          </cell>
          <cell r="B70" t="str">
            <v>Тахиаташский район</v>
          </cell>
          <cell r="G70" t="str">
            <v>401722860142047019909018001</v>
          </cell>
          <cell r="H70" t="str">
            <v>Мингбулакский район</v>
          </cell>
        </row>
        <row r="71">
          <cell r="A71" t="str">
            <v>Олтинкўл тумани</v>
          </cell>
          <cell r="B71" t="str">
            <v>Алтынкульский район</v>
          </cell>
          <cell r="G71" t="str">
            <v>401722860142077019909018001</v>
          </cell>
          <cell r="H71" t="str">
            <v>Касансайский район</v>
          </cell>
        </row>
        <row r="72">
          <cell r="A72" t="str">
            <v>Нурота тумани</v>
          </cell>
          <cell r="B72" t="str">
            <v>Нуратинский район</v>
          </cell>
          <cell r="G72" t="str">
            <v>401722860142127019909018001</v>
          </cell>
          <cell r="H72" t="str">
            <v>Наманганский район</v>
          </cell>
        </row>
        <row r="73">
          <cell r="A73" t="str">
            <v>Мархамат тумани</v>
          </cell>
          <cell r="B73" t="str">
            <v>Мархаматский район</v>
          </cell>
          <cell r="G73" t="str">
            <v>401722860142167019909018001</v>
          </cell>
          <cell r="H73" t="str">
            <v>Нарынский район</v>
          </cell>
        </row>
        <row r="74">
          <cell r="A74" t="str">
            <v>Миришкор тумани</v>
          </cell>
          <cell r="B74" t="str">
            <v>Миришкорский район</v>
          </cell>
          <cell r="G74" t="str">
            <v>401722860142197019909018001</v>
          </cell>
          <cell r="H74" t="str">
            <v>Папский район</v>
          </cell>
        </row>
        <row r="75">
          <cell r="A75" t="str">
            <v>Тошкент тумани</v>
          </cell>
          <cell r="B75" t="str">
            <v>Ташкентский район</v>
          </cell>
          <cell r="G75" t="str">
            <v>401722860142247019909018001</v>
          </cell>
          <cell r="H75" t="str">
            <v>Туракурганский район</v>
          </cell>
        </row>
        <row r="76">
          <cell r="A76" t="str">
            <v>Сайхунобод тумани</v>
          </cell>
          <cell r="B76" t="str">
            <v>Сайхунабадский район</v>
          </cell>
          <cell r="G76" t="str">
            <v>401722860142297019909018001</v>
          </cell>
          <cell r="H76" t="str">
            <v>Уйчинский район</v>
          </cell>
        </row>
        <row r="77">
          <cell r="A77" t="str">
            <v>Жомбой тумани</v>
          </cell>
          <cell r="B77" t="str">
            <v>Джамбайский район</v>
          </cell>
          <cell r="G77" t="str">
            <v>401722860142347019909018001</v>
          </cell>
          <cell r="H77" t="str">
            <v>Учкурганский район</v>
          </cell>
        </row>
        <row r="78">
          <cell r="A78" t="str">
            <v>Сардоба тумани</v>
          </cell>
          <cell r="B78" t="str">
            <v>Сардобинский район</v>
          </cell>
          <cell r="G78" t="str">
            <v>401722860142367019909018001</v>
          </cell>
          <cell r="H78" t="str">
            <v>Чартакский район</v>
          </cell>
        </row>
        <row r="79">
          <cell r="A79" t="str">
            <v>Гурлан тумани</v>
          </cell>
          <cell r="B79" t="str">
            <v>Гурленский район</v>
          </cell>
          <cell r="G79" t="str">
            <v>401722860142377019909018001</v>
          </cell>
          <cell r="H79" t="str">
            <v>Чустский район</v>
          </cell>
        </row>
        <row r="80">
          <cell r="A80" t="str">
            <v>Ғаллаорол тумани</v>
          </cell>
          <cell r="B80" t="str">
            <v>Галляаральский район</v>
          </cell>
          <cell r="G80" t="str">
            <v>401722860142427019909018001</v>
          </cell>
          <cell r="H80" t="str">
            <v>Янгикурганский район</v>
          </cell>
        </row>
        <row r="81">
          <cell r="A81" t="str">
            <v>Шовот тумани</v>
          </cell>
          <cell r="B81" t="str">
            <v>Шаватский район</v>
          </cell>
          <cell r="G81" t="str">
            <v>401722860144017019909018001</v>
          </cell>
          <cell r="H81" t="str">
            <v>город Наманган</v>
          </cell>
        </row>
        <row r="82">
          <cell r="A82" t="str">
            <v>Дўстлик тумани</v>
          </cell>
          <cell r="B82" t="str">
            <v>Дустликский район</v>
          </cell>
          <cell r="G82" t="str">
            <v>401722860182037019909018001</v>
          </cell>
          <cell r="H82" t="str">
            <v>Акдарьинский район</v>
          </cell>
        </row>
        <row r="83">
          <cell r="A83" t="str">
            <v>Урганч тумани</v>
          </cell>
          <cell r="B83" t="str">
            <v>Ургенчский район</v>
          </cell>
          <cell r="G83" t="str">
            <v>401722860182067019909018001</v>
          </cell>
          <cell r="H83" t="str">
            <v>Булунгурский район</v>
          </cell>
        </row>
        <row r="84">
          <cell r="A84" t="str">
            <v>Юқоричирчиқ тумани</v>
          </cell>
          <cell r="B84" t="str">
            <v>Юкоричирчикский район</v>
          </cell>
          <cell r="G84" t="str">
            <v>401722860182097019909018001</v>
          </cell>
          <cell r="H84" t="str">
            <v>Джамбайский район</v>
          </cell>
        </row>
        <row r="85">
          <cell r="A85" t="str">
            <v>Қувасой шаҳри</v>
          </cell>
          <cell r="B85" t="str">
            <v>город Кувасай</v>
          </cell>
          <cell r="G85" t="str">
            <v>401722860182127019909018001</v>
          </cell>
          <cell r="H85" t="str">
            <v>Иштыханский район</v>
          </cell>
        </row>
        <row r="86">
          <cell r="A86" t="str">
            <v>Янгиҳаёт тумани</v>
          </cell>
          <cell r="B86" t="str">
            <v>Янгихаятский район</v>
          </cell>
          <cell r="G86" t="str">
            <v>401722860182157019909018001</v>
          </cell>
          <cell r="H86" t="str">
            <v>Каттакурганский район</v>
          </cell>
        </row>
        <row r="87">
          <cell r="A87" t="str">
            <v>Қизилтепа тумани</v>
          </cell>
          <cell r="B87" t="str">
            <v>Кызылтепинский район</v>
          </cell>
          <cell r="G87" t="str">
            <v>401722860182167019909018001</v>
          </cell>
          <cell r="H87" t="str">
            <v>Кошрабадский район</v>
          </cell>
        </row>
        <row r="88">
          <cell r="A88" t="str">
            <v>Оқдарё тумани</v>
          </cell>
          <cell r="B88" t="str">
            <v>Акдарьинский район</v>
          </cell>
          <cell r="G88" t="str">
            <v>401722860182187019909018001</v>
          </cell>
          <cell r="H88" t="str">
            <v>Нарпайский район</v>
          </cell>
        </row>
        <row r="89">
          <cell r="A89" t="str">
            <v>Сергели тумани</v>
          </cell>
          <cell r="B89" t="str">
            <v>Сергелинский район</v>
          </cell>
          <cell r="G89" t="str">
            <v>401722860182247019909018001</v>
          </cell>
          <cell r="H89" t="str">
            <v>Пайарыкский район</v>
          </cell>
        </row>
        <row r="90">
          <cell r="A90" t="str">
            <v>Қўшкўпир тумани</v>
          </cell>
          <cell r="B90" t="str">
            <v>Кошкупырский район</v>
          </cell>
          <cell r="G90" t="str">
            <v>401722860182277019909018001</v>
          </cell>
          <cell r="H90" t="str">
            <v>Пастдаргомский район</v>
          </cell>
        </row>
        <row r="91">
          <cell r="A91" t="str">
            <v>Урганч шаҳри</v>
          </cell>
          <cell r="B91" t="str">
            <v>город Ургенч</v>
          </cell>
          <cell r="G91" t="str">
            <v>401722860182307019909018001</v>
          </cell>
          <cell r="H91" t="str">
            <v>Пахтачийский район</v>
          </cell>
        </row>
        <row r="92">
          <cell r="A92" t="str">
            <v>Узун тумани</v>
          </cell>
          <cell r="B92" t="str">
            <v>Узунский район‎</v>
          </cell>
          <cell r="G92" t="str">
            <v>401722860182337019909018001</v>
          </cell>
          <cell r="H92" t="str">
            <v>Самаркандский район</v>
          </cell>
        </row>
        <row r="93">
          <cell r="A93" t="str">
            <v>Мирзачўл тумани</v>
          </cell>
          <cell r="B93" t="str">
            <v>Мирзачульский район</v>
          </cell>
          <cell r="G93" t="str">
            <v>401722860182357019909018001</v>
          </cell>
          <cell r="H93" t="str">
            <v>Нурабадский район</v>
          </cell>
        </row>
        <row r="94">
          <cell r="A94" t="str">
            <v>Термиз шаҳри</v>
          </cell>
          <cell r="B94" t="str">
            <v>город Термез</v>
          </cell>
          <cell r="G94" t="str">
            <v>401722860182367019909018001</v>
          </cell>
          <cell r="H94" t="str">
            <v>Ургутский район</v>
          </cell>
        </row>
        <row r="95">
          <cell r="A95" t="str">
            <v>Риштон тумани</v>
          </cell>
          <cell r="B95" t="str">
            <v>Риштанский район</v>
          </cell>
          <cell r="G95" t="str">
            <v>401722860182387019909018001</v>
          </cell>
          <cell r="H95" t="str">
            <v>Тайлакский район</v>
          </cell>
        </row>
        <row r="96">
          <cell r="A96" t="str">
            <v>Фарғона тумани</v>
          </cell>
          <cell r="B96" t="str">
            <v>Ферганский район</v>
          </cell>
          <cell r="G96" t="str">
            <v>401722860184017019909018001</v>
          </cell>
          <cell r="H96" t="str">
            <v>город Самарканд</v>
          </cell>
        </row>
        <row r="97">
          <cell r="A97" t="str">
            <v>Пахтакор тумани</v>
          </cell>
          <cell r="B97" t="str">
            <v>Пахтакорский район</v>
          </cell>
          <cell r="G97" t="str">
            <v>401722860184067019909018001</v>
          </cell>
          <cell r="H97" t="str">
            <v>город Каттакурган</v>
          </cell>
        </row>
        <row r="98">
          <cell r="A98" t="str">
            <v>Бектемир тумани</v>
          </cell>
          <cell r="B98" t="str">
            <v>Бектемирский район</v>
          </cell>
          <cell r="G98" t="str">
            <v>401722860222017019909018001</v>
          </cell>
          <cell r="H98" t="str">
            <v>Алтынсайский район‎</v>
          </cell>
        </row>
        <row r="99">
          <cell r="A99" t="str">
            <v>Муборак тумани</v>
          </cell>
          <cell r="B99" t="str">
            <v>Мубарекский район</v>
          </cell>
          <cell r="G99" t="str">
            <v>401722860222027019909018001</v>
          </cell>
          <cell r="H99" t="str">
            <v>Ангорский район‎</v>
          </cell>
        </row>
        <row r="100">
          <cell r="A100" t="str">
            <v>Андижон шаҳри</v>
          </cell>
          <cell r="B100" t="str">
            <v>город Андижан</v>
          </cell>
          <cell r="G100" t="str">
            <v>401722860222037019909018001</v>
          </cell>
          <cell r="H100" t="str">
            <v>Бандихон</v>
          </cell>
        </row>
        <row r="101">
          <cell r="A101" t="str">
            <v>Булоқбоши тумани</v>
          </cell>
          <cell r="B101" t="str">
            <v>Булакбашинский район</v>
          </cell>
          <cell r="G101" t="str">
            <v>401722860222047019909018001</v>
          </cell>
          <cell r="H101" t="str">
            <v>Байсунский район‎</v>
          </cell>
        </row>
        <row r="102">
          <cell r="A102" t="str">
            <v>Фурқат тумани</v>
          </cell>
          <cell r="B102" t="str">
            <v>Фуркатский район</v>
          </cell>
          <cell r="G102" t="str">
            <v>401722860222077019909018001</v>
          </cell>
          <cell r="H102" t="str">
            <v>Музрабадский район‎</v>
          </cell>
        </row>
        <row r="103">
          <cell r="A103" t="str">
            <v>Чилонзор тумани</v>
          </cell>
          <cell r="B103" t="str">
            <v>Чиланзарский район</v>
          </cell>
          <cell r="G103" t="str">
            <v>401722860222107019909018001</v>
          </cell>
          <cell r="H103" t="str">
            <v>Денауский район‎</v>
          </cell>
        </row>
        <row r="104">
          <cell r="A104" t="str">
            <v>Избоскан тумани</v>
          </cell>
          <cell r="B104" t="str">
            <v>Избасканский район</v>
          </cell>
          <cell r="G104" t="str">
            <v>401722860222127019909018001</v>
          </cell>
          <cell r="H104" t="str">
            <v>Джаркурганский район‎</v>
          </cell>
        </row>
        <row r="105">
          <cell r="A105" t="str">
            <v>Яшнобод тумани</v>
          </cell>
          <cell r="B105" t="str">
            <v>Яшнабадский район</v>
          </cell>
          <cell r="G105" t="str">
            <v>401722860222147019909018001</v>
          </cell>
          <cell r="H105" t="str">
            <v>Кумкурганский район‎</v>
          </cell>
        </row>
        <row r="106">
          <cell r="A106" t="str">
            <v>Боёвут тумани</v>
          </cell>
          <cell r="B106" t="str">
            <v>Баяутский район</v>
          </cell>
          <cell r="G106" t="str">
            <v>401722860222157019909018001</v>
          </cell>
          <cell r="H106" t="str">
            <v>Кизирикский район‎</v>
          </cell>
        </row>
        <row r="107">
          <cell r="A107" t="str">
            <v>Ангрен шаҳри</v>
          </cell>
          <cell r="B107" t="str">
            <v>город Ангрен</v>
          </cell>
          <cell r="G107" t="str">
            <v>401722860222177019909018001</v>
          </cell>
          <cell r="H107" t="str">
            <v>Сариасийский район‎</v>
          </cell>
        </row>
        <row r="108">
          <cell r="A108" t="str">
            <v>Навбахор тумани</v>
          </cell>
          <cell r="B108" t="str">
            <v>Навбахорский район</v>
          </cell>
          <cell r="G108" t="str">
            <v>401722860222207019909018001</v>
          </cell>
          <cell r="H108" t="str">
            <v>Термезский район‎</v>
          </cell>
        </row>
        <row r="109">
          <cell r="A109" t="str">
            <v>Яккасарой тумани</v>
          </cell>
          <cell r="B109" t="str">
            <v>Яккасарайский район</v>
          </cell>
          <cell r="G109" t="str">
            <v>401722860222217019909018001</v>
          </cell>
          <cell r="H109" t="str">
            <v>Узунский район‎</v>
          </cell>
        </row>
        <row r="110">
          <cell r="A110" t="str">
            <v>Боғдод тумани</v>
          </cell>
          <cell r="B110" t="str">
            <v>Багдадский район</v>
          </cell>
          <cell r="G110" t="str">
            <v>401722860222237019909018001</v>
          </cell>
          <cell r="H110" t="str">
            <v>Шерабадский район</v>
          </cell>
        </row>
        <row r="111">
          <cell r="A111" t="str">
            <v>Пахтаобод тумани</v>
          </cell>
          <cell r="B111" t="str">
            <v>Пахтаабадский район</v>
          </cell>
          <cell r="G111" t="str">
            <v>401722860222267019909018001</v>
          </cell>
          <cell r="H111" t="str">
            <v>Шурчинский район‎</v>
          </cell>
        </row>
        <row r="112">
          <cell r="A112" t="str">
            <v>Тахтакўпир тумани</v>
          </cell>
          <cell r="B112" t="str">
            <v>Тахтакупырский район</v>
          </cell>
          <cell r="G112" t="str">
            <v>401722860224017019909018001</v>
          </cell>
          <cell r="H112" t="str">
            <v>город Термез</v>
          </cell>
        </row>
        <row r="113">
          <cell r="A113" t="str">
            <v>Миробод тумани</v>
          </cell>
          <cell r="B113" t="str">
            <v>Мирабадский район</v>
          </cell>
          <cell r="G113" t="str">
            <v>401722860242067019909018001</v>
          </cell>
          <cell r="H113" t="str">
            <v>Акалтынский район</v>
          </cell>
        </row>
        <row r="114">
          <cell r="A114" t="str">
            <v>Каттақўрғон шаҳри</v>
          </cell>
          <cell r="B114" t="str">
            <v>город Каттакурган</v>
          </cell>
          <cell r="G114" t="str">
            <v>401722860242127019909018001</v>
          </cell>
          <cell r="H114" t="str">
            <v>Баяутский район</v>
          </cell>
        </row>
        <row r="115">
          <cell r="A115" t="str">
            <v>Шайхонтоҳур тумани</v>
          </cell>
          <cell r="B115" t="str">
            <v>Шайхантахурский район</v>
          </cell>
          <cell r="G115" t="str">
            <v>401722860242167019909018001</v>
          </cell>
          <cell r="H115" t="str">
            <v>Сайхунабадский район</v>
          </cell>
        </row>
        <row r="116">
          <cell r="A116" t="str">
            <v>Булунғур тумани</v>
          </cell>
          <cell r="B116" t="str">
            <v>Булунгурский район</v>
          </cell>
          <cell r="G116" t="str">
            <v>401722860242207019909018001</v>
          </cell>
          <cell r="H116" t="str">
            <v>Гулистанский район</v>
          </cell>
        </row>
        <row r="117">
          <cell r="A117" t="str">
            <v>Шахрихон тумани</v>
          </cell>
          <cell r="B117" t="str">
            <v>Шахриханский район</v>
          </cell>
          <cell r="G117" t="str">
            <v>401722860242267019909018001</v>
          </cell>
          <cell r="H117" t="str">
            <v>Сардобинский район</v>
          </cell>
        </row>
        <row r="118">
          <cell r="A118" t="str">
            <v>Қарши тумани</v>
          </cell>
          <cell r="B118" t="str">
            <v>Каршинский район</v>
          </cell>
          <cell r="G118" t="str">
            <v>401722860242287019909018001</v>
          </cell>
          <cell r="H118" t="str">
            <v>Мирзаабадский район</v>
          </cell>
        </row>
        <row r="119">
          <cell r="A119" t="str">
            <v>Ўзбекистон тумани</v>
          </cell>
          <cell r="B119" t="str">
            <v>Узбекистанский район</v>
          </cell>
          <cell r="G119" t="str">
            <v>401722860242317019909018001</v>
          </cell>
          <cell r="H119" t="str">
            <v>Сырдарьинский район</v>
          </cell>
        </row>
        <row r="120">
          <cell r="A120" t="str">
            <v>Зарафшон шаҳри</v>
          </cell>
          <cell r="B120" t="str">
            <v>город Зарафшан</v>
          </cell>
          <cell r="G120" t="str">
            <v>401722860242357019909018001</v>
          </cell>
          <cell r="H120" t="str">
            <v>Хавастский район</v>
          </cell>
        </row>
        <row r="121">
          <cell r="A121" t="str">
            <v>Янгибозор тумани</v>
          </cell>
          <cell r="B121" t="str">
            <v>Янгибазарский район</v>
          </cell>
          <cell r="G121" t="str">
            <v>401722860244017019909018001</v>
          </cell>
          <cell r="H121" t="str">
            <v>город Гулистан</v>
          </cell>
        </row>
        <row r="122">
          <cell r="A122" t="str">
            <v>Ёзёвон тумани</v>
          </cell>
          <cell r="B122" t="str">
            <v>Язъяванский район</v>
          </cell>
          <cell r="G122" t="str">
            <v>401722860244107019909018001</v>
          </cell>
          <cell r="H122" t="str">
            <v>город Ширин</v>
          </cell>
        </row>
        <row r="123">
          <cell r="A123" t="str">
            <v>Хатирчи тумани</v>
          </cell>
          <cell r="B123" t="str">
            <v>Хатырчинский район</v>
          </cell>
          <cell r="G123" t="str">
            <v>401722860244137019909018001</v>
          </cell>
          <cell r="H123" t="str">
            <v>город Янгиер</v>
          </cell>
        </row>
        <row r="124">
          <cell r="A124" t="str">
            <v>Самарқанд тумани</v>
          </cell>
          <cell r="B124" t="str">
            <v>Самаркандский район</v>
          </cell>
          <cell r="G124" t="str">
            <v>401722860262777019909018001</v>
          </cell>
          <cell r="H124" t="str">
            <v>Шайхантахурский район</v>
          </cell>
        </row>
        <row r="125">
          <cell r="A125" t="str">
            <v>Бўзатов тумани</v>
          </cell>
          <cell r="B125" t="str">
            <v>Бозатауский район</v>
          </cell>
          <cell r="G125" t="str">
            <v>401722860262627019909018001</v>
          </cell>
          <cell r="H125" t="str">
            <v>Учтепинский район</v>
          </cell>
        </row>
        <row r="126">
          <cell r="A126" t="str">
            <v>Қўқон шаҳри</v>
          </cell>
          <cell r="B126" t="str">
            <v>город Коканд</v>
          </cell>
          <cell r="G126" t="str">
            <v>401722860262947019909018001</v>
          </cell>
          <cell r="H126" t="str">
            <v>Чиланзарский район</v>
          </cell>
        </row>
        <row r="127">
          <cell r="A127" t="str">
            <v>Балиқчи тумани</v>
          </cell>
          <cell r="B127" t="str">
            <v>Балыкчинский район</v>
          </cell>
          <cell r="G127" t="str">
            <v>401722860262737019909018001</v>
          </cell>
          <cell r="H127" t="str">
            <v>Мирабадский район</v>
          </cell>
        </row>
        <row r="128">
          <cell r="A128" t="str">
            <v>Оҳангарон шаҳри</v>
          </cell>
          <cell r="B128" t="str">
            <v>город Ахангаран</v>
          </cell>
          <cell r="G128" t="str">
            <v>401722860262697019909018001</v>
          </cell>
          <cell r="H128" t="str">
            <v>Мирзо Улуғбекский район</v>
          </cell>
        </row>
        <row r="129">
          <cell r="A129" t="str">
            <v>Марғилон шаҳри</v>
          </cell>
          <cell r="B129" t="str">
            <v>город Маргилан</v>
          </cell>
          <cell r="G129" t="str">
            <v>401722860262877019909018001</v>
          </cell>
          <cell r="H129" t="str">
            <v>Яккасарайский район</v>
          </cell>
        </row>
        <row r="130">
          <cell r="A130" t="str">
            <v>Янгиариқ тумани</v>
          </cell>
          <cell r="B130" t="str">
            <v>Янгиарыкский район</v>
          </cell>
          <cell r="G130" t="str">
            <v>401722860262807019909018001</v>
          </cell>
          <cell r="H130" t="str">
            <v>Алмазарский район</v>
          </cell>
        </row>
        <row r="131">
          <cell r="A131" t="str">
            <v>Бешариқ тумани</v>
          </cell>
          <cell r="B131" t="str">
            <v>Бешарыкский район</v>
          </cell>
          <cell r="G131" t="str">
            <v>401722860262907019909018001</v>
          </cell>
          <cell r="H131" t="str">
            <v>Яшнабадский район</v>
          </cell>
        </row>
        <row r="132">
          <cell r="A132" t="str">
            <v>Улуғнор тумани</v>
          </cell>
          <cell r="B132" t="str">
            <v>Улугнорский район</v>
          </cell>
          <cell r="G132" t="str">
            <v>401722860262837019909018001</v>
          </cell>
          <cell r="H132" t="str">
            <v>Сергелинский район</v>
          </cell>
        </row>
        <row r="133">
          <cell r="A133" t="str">
            <v>Сўх тумани</v>
          </cell>
          <cell r="B133" t="str">
            <v>Сохский район</v>
          </cell>
          <cell r="G133" t="str">
            <v>401722860262647019909018001</v>
          </cell>
          <cell r="H133" t="str">
            <v>Бектемирский район</v>
          </cell>
        </row>
        <row r="134">
          <cell r="A134" t="str">
            <v>Иштихон тумани</v>
          </cell>
          <cell r="B134" t="str">
            <v>Иштыханский район</v>
          </cell>
          <cell r="G134" t="str">
            <v>401722860262667019909018001</v>
          </cell>
          <cell r="H134" t="str">
            <v>Юнусабадский район</v>
          </cell>
        </row>
        <row r="135">
          <cell r="A135" t="str">
            <v>Чиноз тумани</v>
          </cell>
          <cell r="B135" t="str">
            <v>Чиназский район</v>
          </cell>
          <cell r="G135" t="str">
            <v>401722860262927019909018001</v>
          </cell>
          <cell r="H135" t="str">
            <v>Янгихаятский район</v>
          </cell>
        </row>
        <row r="136">
          <cell r="A136" t="str">
            <v>Мирзо Улуғбек тумани</v>
          </cell>
          <cell r="B136" t="str">
            <v>Мирзо Улуғбекский район</v>
          </cell>
          <cell r="G136" t="str">
            <v>401722860274047019909018001</v>
          </cell>
          <cell r="H136" t="str">
            <v>город Алмалык</v>
          </cell>
        </row>
        <row r="137">
          <cell r="A137" t="str">
            <v>Хива шаҳри</v>
          </cell>
          <cell r="B137" t="str">
            <v>город Хива</v>
          </cell>
          <cell r="G137" t="str">
            <v>401722860274077019909018001</v>
          </cell>
          <cell r="H137" t="str">
            <v>город Ангрен</v>
          </cell>
        </row>
        <row r="138">
          <cell r="A138" t="str">
            <v>Қува тумани</v>
          </cell>
          <cell r="B138" t="str">
            <v>Кувинский район</v>
          </cell>
          <cell r="G138" t="str">
            <v>401722860274157019909018001</v>
          </cell>
          <cell r="H138" t="str">
            <v>город Ахангаран</v>
          </cell>
        </row>
        <row r="139">
          <cell r="A139" t="str">
            <v>Зафаробод тумани</v>
          </cell>
          <cell r="B139" t="str">
            <v>Зафарабадский район</v>
          </cell>
          <cell r="G139" t="str">
            <v>401722860274137019909018001</v>
          </cell>
          <cell r="H139" t="str">
            <v>город Бекабад</v>
          </cell>
        </row>
        <row r="140">
          <cell r="A140" t="str">
            <v>Хива тумани</v>
          </cell>
          <cell r="B140" t="str">
            <v>Хивинский район</v>
          </cell>
          <cell r="G140" t="str">
            <v>401722860274197019909018001</v>
          </cell>
          <cell r="H140" t="str">
            <v>город Чирчик</v>
          </cell>
        </row>
        <row r="141">
          <cell r="A141" t="str">
            <v>Тойлоқ тумани</v>
          </cell>
          <cell r="B141" t="str">
            <v>Тайлакский район</v>
          </cell>
          <cell r="G141" t="str">
            <v>401722860274247019909018001</v>
          </cell>
          <cell r="H141" t="str">
            <v>город Янгийул</v>
          </cell>
        </row>
        <row r="142">
          <cell r="A142" t="str">
            <v>Мирзаобод тумани</v>
          </cell>
          <cell r="B142" t="str">
            <v>Мирзаабадский район</v>
          </cell>
          <cell r="G142" t="str">
            <v>401722860272127019909018001</v>
          </cell>
          <cell r="H142" t="str">
            <v>Ахангаранский район</v>
          </cell>
        </row>
        <row r="143">
          <cell r="A143" t="str">
            <v>Қўрғонтепа тумани</v>
          </cell>
          <cell r="B143" t="str">
            <v>Кургантепинский район</v>
          </cell>
          <cell r="G143" t="str">
            <v>401722860272207019909018001</v>
          </cell>
          <cell r="H143" t="str">
            <v>Бекабадский район</v>
          </cell>
        </row>
        <row r="144">
          <cell r="A144" t="str">
            <v>Қибрай тумани</v>
          </cell>
          <cell r="B144" t="str">
            <v>Кибрайский район</v>
          </cell>
          <cell r="G144" t="str">
            <v>401722860272067019909018001</v>
          </cell>
          <cell r="H144" t="str">
            <v>Аккурганский район</v>
          </cell>
        </row>
        <row r="145">
          <cell r="A145" t="str">
            <v>Қуйичирчиқ тумани</v>
          </cell>
          <cell r="B145" t="str">
            <v>Куйичирчикский район</v>
          </cell>
          <cell r="G145" t="str">
            <v>401722860272247019909018001</v>
          </cell>
          <cell r="H145" t="str">
            <v>Бостанлыкский район</v>
          </cell>
        </row>
        <row r="146">
          <cell r="A146" t="str">
            <v>Деҳқонобод тумани</v>
          </cell>
          <cell r="B146" t="str">
            <v>Дехканабадский район</v>
          </cell>
          <cell r="G146" t="str">
            <v>401722860272287019909018001</v>
          </cell>
          <cell r="H146" t="str">
            <v>Букинский район</v>
          </cell>
        </row>
        <row r="147">
          <cell r="A147" t="str">
            <v>Шахрисабз тумани</v>
          </cell>
          <cell r="B147" t="str">
            <v>Шахрисабзский район</v>
          </cell>
          <cell r="G147" t="str">
            <v>401722860272397019909018001</v>
          </cell>
          <cell r="H147" t="str">
            <v>Юкоричирчикский район</v>
          </cell>
        </row>
        <row r="148">
          <cell r="A148" t="str">
            <v>Чирчиқ шаҳри</v>
          </cell>
          <cell r="B148" t="str">
            <v>город Чирчик</v>
          </cell>
          <cell r="G148" t="str">
            <v>401722860272337019909018001</v>
          </cell>
          <cell r="H148" t="str">
            <v>Куйичирчикский район</v>
          </cell>
        </row>
        <row r="149">
          <cell r="A149" t="str">
            <v>Ширин шаҳри</v>
          </cell>
          <cell r="B149" t="str">
            <v>город Ширин</v>
          </cell>
          <cell r="G149" t="str">
            <v>401722860272377019909018001</v>
          </cell>
          <cell r="H149" t="str">
            <v>Зангиатинский район</v>
          </cell>
        </row>
        <row r="150">
          <cell r="A150" t="str">
            <v>Оҳангарон тумани</v>
          </cell>
          <cell r="B150" t="str">
            <v>Ахангаранский район</v>
          </cell>
          <cell r="G150" t="str">
            <v>401722860272487019909018001</v>
          </cell>
          <cell r="H150" t="str">
            <v>Кибрайский район</v>
          </cell>
        </row>
        <row r="151">
          <cell r="A151" t="str">
            <v>Оқолтин тумани</v>
          </cell>
          <cell r="B151" t="str">
            <v>Акалтынский район</v>
          </cell>
          <cell r="G151" t="str">
            <v>401722860272497019909018001</v>
          </cell>
          <cell r="H151" t="str">
            <v>Паркентский район</v>
          </cell>
        </row>
        <row r="152">
          <cell r="A152" t="str">
            <v>Хонобод шаҳри</v>
          </cell>
          <cell r="B152" t="str">
            <v>город Ханабад</v>
          </cell>
          <cell r="G152" t="str">
            <v>401722860272507019909018001</v>
          </cell>
          <cell r="H152" t="str">
            <v>Пскентский район</v>
          </cell>
        </row>
        <row r="153">
          <cell r="A153" t="str">
            <v>Янгийўл тумани</v>
          </cell>
          <cell r="B153" t="str">
            <v>Янгиюльский район</v>
          </cell>
          <cell r="G153" t="str">
            <v>401722860272537019909018001</v>
          </cell>
          <cell r="H153" t="str">
            <v>Уртачирчикский район</v>
          </cell>
        </row>
        <row r="154">
          <cell r="A154" t="str">
            <v>Зангиота тумани</v>
          </cell>
          <cell r="B154" t="str">
            <v>Зангиатинский район</v>
          </cell>
          <cell r="G154" t="str">
            <v>401722860272657019909018001</v>
          </cell>
          <cell r="H154" t="str">
            <v>Ташкентский район</v>
          </cell>
        </row>
        <row r="155">
          <cell r="A155" t="str">
            <v>Учкўприк тумани</v>
          </cell>
          <cell r="B155" t="str">
            <v>Учкуприкский район</v>
          </cell>
          <cell r="G155" t="str">
            <v>401722860272567019909018001</v>
          </cell>
          <cell r="H155" t="str">
            <v>Чиназский район</v>
          </cell>
        </row>
        <row r="156">
          <cell r="A156" t="str">
            <v>Китоб тумани</v>
          </cell>
          <cell r="B156" t="str">
            <v>Китабский район</v>
          </cell>
          <cell r="G156" t="str">
            <v>401722860272597019909018001</v>
          </cell>
          <cell r="H156" t="str">
            <v>Янгиюльский район</v>
          </cell>
        </row>
        <row r="157">
          <cell r="A157" t="str">
            <v>Жалақудуқ тумани</v>
          </cell>
          <cell r="B157" t="str">
            <v>Джалалкудукский район</v>
          </cell>
          <cell r="G157" t="str">
            <v>401722860274017019909018001</v>
          </cell>
          <cell r="H157" t="str">
            <v>город Нурафшон</v>
          </cell>
        </row>
        <row r="158">
          <cell r="A158" t="str">
            <v>Бекобод тумани</v>
          </cell>
          <cell r="B158" t="str">
            <v>Бекабадский район</v>
          </cell>
          <cell r="G158" t="str">
            <v>401722860304017019909018001</v>
          </cell>
          <cell r="H158" t="str">
            <v>город Фергана</v>
          </cell>
        </row>
        <row r="159">
          <cell r="A159" t="str">
            <v>Бувайда тумани</v>
          </cell>
          <cell r="B159" t="str">
            <v>Бувайдинский район</v>
          </cell>
          <cell r="G159" t="str">
            <v>401722860304057019909018001</v>
          </cell>
          <cell r="H159" t="str">
            <v>город Коканд</v>
          </cell>
        </row>
        <row r="160">
          <cell r="A160" t="str">
            <v>Паркент тумани</v>
          </cell>
          <cell r="B160" t="str">
            <v>Паркентский район</v>
          </cell>
          <cell r="G160" t="str">
            <v>401722860304087019909018001</v>
          </cell>
          <cell r="H160" t="str">
            <v>город Кувасай</v>
          </cell>
        </row>
        <row r="161">
          <cell r="A161" t="str">
            <v>Ўртачирчиқ тумани</v>
          </cell>
          <cell r="B161" t="str">
            <v>Уртачирчикский район</v>
          </cell>
          <cell r="G161" t="str">
            <v>401722860304127019909018001</v>
          </cell>
          <cell r="H161" t="str">
            <v>город Маргилан</v>
          </cell>
        </row>
        <row r="162">
          <cell r="A162" t="str">
            <v>Бекобод шаҳри</v>
          </cell>
          <cell r="B162" t="str">
            <v>город Бекабад</v>
          </cell>
          <cell r="G162" t="str">
            <v>401722860302037019909018001</v>
          </cell>
          <cell r="H162" t="str">
            <v>Алтыарыкский район</v>
          </cell>
        </row>
        <row r="163">
          <cell r="A163" t="str">
            <v>Денов тумани</v>
          </cell>
          <cell r="B163" t="str">
            <v>Денауский район‎</v>
          </cell>
          <cell r="G163" t="str">
            <v>401722860302097019990018001</v>
          </cell>
          <cell r="H163" t="str">
            <v>Багдадский район</v>
          </cell>
        </row>
        <row r="164">
          <cell r="A164" t="str">
            <v>Олтиариқ тумани</v>
          </cell>
          <cell r="B164" t="str">
            <v>Алтыарыкский район</v>
          </cell>
          <cell r="G164" t="str">
            <v>401722860302127019909018001</v>
          </cell>
          <cell r="H164" t="str">
            <v>Бувайдинский район</v>
          </cell>
        </row>
        <row r="165">
          <cell r="A165" t="str">
            <v>Оққўрқон тумани</v>
          </cell>
          <cell r="B165" t="str">
            <v>Аккурганский район</v>
          </cell>
          <cell r="G165" t="str">
            <v>401722860302157019909018001</v>
          </cell>
          <cell r="H165" t="str">
            <v>Бешарыкский район</v>
          </cell>
        </row>
        <row r="166">
          <cell r="A166" t="str">
            <v>Бўка тумани</v>
          </cell>
          <cell r="B166" t="str">
            <v>Букинский район</v>
          </cell>
          <cell r="G166" t="str">
            <v>401722860302187019909018001</v>
          </cell>
          <cell r="H166" t="str">
            <v>Кувинский район</v>
          </cell>
        </row>
        <row r="167">
          <cell r="A167" t="str">
            <v>Конимех тумани</v>
          </cell>
          <cell r="B167" t="str">
            <v>Канимехский район</v>
          </cell>
          <cell r="G167" t="str">
            <v>401722860302217019909018001</v>
          </cell>
          <cell r="H167" t="str">
            <v>Учкуприкский район</v>
          </cell>
        </row>
        <row r="168">
          <cell r="A168" t="str">
            <v>Пискент тумани</v>
          </cell>
          <cell r="B168" t="str">
            <v>Пскентский район</v>
          </cell>
          <cell r="G168" t="str">
            <v>401722860302247019909018001</v>
          </cell>
          <cell r="H168" t="str">
            <v>Риштанский район</v>
          </cell>
        </row>
        <row r="169">
          <cell r="A169" t="str">
            <v>Гулистон тумани</v>
          </cell>
          <cell r="B169" t="str">
            <v>Гулистанский район</v>
          </cell>
          <cell r="G169" t="str">
            <v>401722860302267019909018001</v>
          </cell>
          <cell r="H169" t="str">
            <v>Сохский район</v>
          </cell>
        </row>
        <row r="170">
          <cell r="A170" t="str">
            <v>Андижон тумани</v>
          </cell>
          <cell r="B170" t="str">
            <v>Андижанский район</v>
          </cell>
          <cell r="G170" t="str">
            <v>401722860302277019909018001</v>
          </cell>
          <cell r="H170" t="str">
            <v>Ташлакский район</v>
          </cell>
        </row>
        <row r="171">
          <cell r="A171" t="str">
            <v>Бўстонлиқ тумани</v>
          </cell>
          <cell r="B171" t="str">
            <v>Бостанлыкский район</v>
          </cell>
          <cell r="G171" t="str">
            <v>401722860302307019909018001</v>
          </cell>
          <cell r="H171" t="str">
            <v>Узбекистанский район</v>
          </cell>
        </row>
        <row r="172">
          <cell r="A172" t="str">
            <v>Шўрчи тумани</v>
          </cell>
          <cell r="B172" t="str">
            <v>Шурчинский район‎</v>
          </cell>
          <cell r="G172" t="str">
            <v>401722860302337019909018001</v>
          </cell>
          <cell r="H172" t="str">
            <v>Ферганский район</v>
          </cell>
        </row>
        <row r="173">
          <cell r="A173" t="str">
            <v>Ангор тумани</v>
          </cell>
          <cell r="B173" t="str">
            <v>Ангорский район‎</v>
          </cell>
          <cell r="G173" t="str">
            <v>401722860302367019909018001</v>
          </cell>
          <cell r="H173" t="str">
            <v>Дангаринский район</v>
          </cell>
        </row>
        <row r="174">
          <cell r="A174" t="str">
            <v>Каттақўрғон тумани</v>
          </cell>
          <cell r="B174" t="str">
            <v>Каттакурганский район</v>
          </cell>
          <cell r="G174" t="str">
            <v>401722860302387019909018001</v>
          </cell>
          <cell r="H174" t="str">
            <v>Фуркатский район</v>
          </cell>
        </row>
        <row r="175">
          <cell r="A175" t="str">
            <v>Янгийўл шаҳри</v>
          </cell>
          <cell r="B175" t="str">
            <v>город Янгийул</v>
          </cell>
          <cell r="G175" t="str">
            <v>401722860302427019909018001</v>
          </cell>
          <cell r="H175" t="str">
            <v>Язъяванский район</v>
          </cell>
        </row>
        <row r="176">
          <cell r="A176" t="str">
            <v>Қизириқ тумани</v>
          </cell>
          <cell r="B176" t="str">
            <v>Кизирикский район‎</v>
          </cell>
          <cell r="G176" t="str">
            <v>401722860302067019909018001</v>
          </cell>
          <cell r="H176" t="str">
            <v>Куштепинский район</v>
          </cell>
        </row>
        <row r="177">
          <cell r="A177" t="str">
            <v>Музробод тумани</v>
          </cell>
          <cell r="B177" t="str">
            <v>Музрабадский район‎</v>
          </cell>
          <cell r="G177" t="str">
            <v>401722860334017019909018001</v>
          </cell>
          <cell r="H177" t="str">
            <v>город Ургенч</v>
          </cell>
        </row>
        <row r="178">
          <cell r="A178" t="str">
            <v>Нуробод тумани</v>
          </cell>
          <cell r="B178" t="str">
            <v>Нурабадский район</v>
          </cell>
          <cell r="G178" t="str">
            <v>401722860332047019909018001</v>
          </cell>
          <cell r="H178" t="str">
            <v>Багатский район</v>
          </cell>
        </row>
        <row r="179">
          <cell r="A179" t="str">
            <v>Пахтачи тумани</v>
          </cell>
          <cell r="B179" t="str">
            <v>Пахтачийский район</v>
          </cell>
          <cell r="G179" t="str">
            <v>401722860332087019909018001</v>
          </cell>
          <cell r="H179" t="str">
            <v>Гурленский район</v>
          </cell>
        </row>
        <row r="180">
          <cell r="A180" t="str">
            <v>Қумқўрғон тумани</v>
          </cell>
          <cell r="B180" t="str">
            <v>Кумкурганский район‎</v>
          </cell>
          <cell r="G180" t="str">
            <v xml:space="preserve">401722860332127019909018001 </v>
          </cell>
          <cell r="H180" t="str">
            <v>Кошкупырский район</v>
          </cell>
        </row>
        <row r="181">
          <cell r="A181" t="str">
            <v>Сариосиё тумани</v>
          </cell>
          <cell r="B181" t="str">
            <v>Сариасийский район‎</v>
          </cell>
          <cell r="G181" t="str">
            <v>401722860332177019909018001</v>
          </cell>
          <cell r="H181" t="str">
            <v>Ургенчский район</v>
          </cell>
        </row>
        <row r="182">
          <cell r="A182" t="str">
            <v>Бойсун тумани</v>
          </cell>
          <cell r="B182" t="str">
            <v>Байсунский район‎</v>
          </cell>
          <cell r="G182" t="str">
            <v>401722860332207019909018001</v>
          </cell>
          <cell r="H182" t="str">
            <v>Хазараспский район</v>
          </cell>
        </row>
        <row r="183">
          <cell r="A183" t="str">
            <v>Пастдарғом тумани</v>
          </cell>
          <cell r="B183" t="str">
            <v>Пастдаргомский район</v>
          </cell>
          <cell r="G183" t="str">
            <v>401722860332237019909018001</v>
          </cell>
          <cell r="H183" t="str">
            <v>Ханкинский район</v>
          </cell>
        </row>
        <row r="184">
          <cell r="A184" t="str">
            <v>Хўжаобод тумани</v>
          </cell>
          <cell r="B184" t="str">
            <v>Ходжаабадский район</v>
          </cell>
          <cell r="G184" t="str">
            <v>401722860332307019909018001</v>
          </cell>
          <cell r="H184" t="str">
            <v>Шаватский район</v>
          </cell>
        </row>
        <row r="185">
          <cell r="A185" t="str">
            <v>Нурафшон шаҳри</v>
          </cell>
          <cell r="B185" t="str">
            <v>город Нурафшон</v>
          </cell>
          <cell r="G185" t="str">
            <v>401722860332337019909018001</v>
          </cell>
          <cell r="H185" t="str">
            <v>Янгиарыкский район</v>
          </cell>
        </row>
        <row r="186">
          <cell r="A186" t="str">
            <v>Паяриқ тумани</v>
          </cell>
          <cell r="B186" t="str">
            <v>Пайарыкский район</v>
          </cell>
          <cell r="G186" t="str">
            <v>401722860332367019909018001</v>
          </cell>
          <cell r="H186" t="str">
            <v>Янгибазарский район</v>
          </cell>
        </row>
        <row r="187">
          <cell r="A187" t="str">
            <v>Шеробод тумани</v>
          </cell>
          <cell r="B187" t="str">
            <v>Шерабадский район</v>
          </cell>
          <cell r="G187" t="str">
            <v>401722860332267019909018001</v>
          </cell>
          <cell r="H187" t="str">
            <v>Хивинский район</v>
          </cell>
        </row>
        <row r="188">
          <cell r="A188" t="str">
            <v>Жарқўрғон тумани</v>
          </cell>
          <cell r="B188" t="str">
            <v>Джаркурганский район‎</v>
          </cell>
          <cell r="G188" t="str">
            <v>401722860334067019909018001</v>
          </cell>
          <cell r="H188" t="str">
            <v>город Хива</v>
          </cell>
        </row>
        <row r="189">
          <cell r="A189" t="str">
            <v>Яккабоғ тумани</v>
          </cell>
          <cell r="B189" t="str">
            <v>Яккабагский район</v>
          </cell>
          <cell r="G189" t="str">
            <v>401722860332217019909018001</v>
          </cell>
          <cell r="H189" t="str">
            <v>Тупроккалинский район</v>
          </cell>
        </row>
        <row r="190">
          <cell r="A190" t="str">
            <v>Косон тумани</v>
          </cell>
          <cell r="B190" t="str">
            <v>Касанский район</v>
          </cell>
          <cell r="G190" t="str">
            <v>401722860352047019909018001</v>
          </cell>
          <cell r="H190" t="str">
            <v>Амударьинский район</v>
          </cell>
        </row>
        <row r="191">
          <cell r="A191" t="str">
            <v>Чироқчи тумани</v>
          </cell>
          <cell r="B191" t="str">
            <v>Чиракчинский район</v>
          </cell>
          <cell r="G191" t="str">
            <v>401722860352077019909018001</v>
          </cell>
          <cell r="H191" t="str">
            <v>Берунийский район</v>
          </cell>
        </row>
        <row r="192">
          <cell r="A192" t="str">
            <v>Шахрисабз шаҳри</v>
          </cell>
          <cell r="B192" t="str">
            <v>город Шахрисабз</v>
          </cell>
          <cell r="G192" t="str">
            <v>401722860352097019909018001</v>
          </cell>
          <cell r="H192" t="str">
            <v>Бозатауский район</v>
          </cell>
        </row>
        <row r="193">
          <cell r="A193" t="str">
            <v>Гулистон шаҳри</v>
          </cell>
          <cell r="B193" t="str">
            <v>город Гулистан</v>
          </cell>
          <cell r="G193" t="str">
            <v>401722860352117019909018001</v>
          </cell>
          <cell r="H193" t="str">
            <v>Караузякский район</v>
          </cell>
        </row>
        <row r="194">
          <cell r="A194" t="str">
            <v>Қўшрабод тумани</v>
          </cell>
          <cell r="B194" t="str">
            <v>Кошрабадский район</v>
          </cell>
          <cell r="G194" t="str">
            <v>401722860352127019909018001</v>
          </cell>
          <cell r="H194" t="str">
            <v>Кегейлийский район</v>
          </cell>
        </row>
        <row r="195">
          <cell r="A195" t="str">
            <v>Фориш тумани</v>
          </cell>
          <cell r="B195" t="str">
            <v>Фаришский район</v>
          </cell>
          <cell r="G195" t="str">
            <v>401722860352157019909018001</v>
          </cell>
          <cell r="H195" t="str">
            <v>Кунградский район</v>
          </cell>
        </row>
        <row r="196">
          <cell r="A196" t="str">
            <v>Касби тумани</v>
          </cell>
          <cell r="B196" t="str">
            <v>Касбийский район</v>
          </cell>
          <cell r="G196" t="str">
            <v>401722860352187019909018001</v>
          </cell>
          <cell r="H196" t="str">
            <v>Канлыкульский район</v>
          </cell>
        </row>
        <row r="197">
          <cell r="A197" t="str">
            <v>Термиз тумани</v>
          </cell>
          <cell r="B197" t="str">
            <v>Термезский район‎</v>
          </cell>
          <cell r="G197" t="str">
            <v>401722860352227019909018001</v>
          </cell>
          <cell r="H197" t="str">
            <v>Муйнакский район</v>
          </cell>
        </row>
        <row r="198">
          <cell r="A198" t="str">
            <v>Бандихон тумани</v>
          </cell>
          <cell r="B198" t="str">
            <v>Бандихон</v>
          </cell>
          <cell r="G198" t="str">
            <v>401722860352257019909018001</v>
          </cell>
          <cell r="H198" t="str">
            <v>Нукусский район</v>
          </cell>
        </row>
        <row r="199">
          <cell r="A199" t="str">
            <v>Томди тумани</v>
          </cell>
          <cell r="B199" t="str">
            <v>Тамдынский район</v>
          </cell>
          <cell r="G199" t="str">
            <v>401722860352287019909018001</v>
          </cell>
          <cell r="H199" t="str">
            <v>Тахиаташский район</v>
          </cell>
        </row>
        <row r="200">
          <cell r="A200" t="str">
            <v>Данғара тумани</v>
          </cell>
          <cell r="B200" t="str">
            <v>Дангаринский район</v>
          </cell>
          <cell r="G200" t="str">
            <v>401722860352307019909018001</v>
          </cell>
          <cell r="H200" t="str">
            <v>Тахтакупырский район</v>
          </cell>
        </row>
        <row r="201">
          <cell r="A201" t="str">
            <v>Нарпай тумани</v>
          </cell>
          <cell r="B201" t="str">
            <v>Нарпайский район</v>
          </cell>
          <cell r="G201" t="str">
            <v>401722860352337019909018001</v>
          </cell>
          <cell r="H201" t="str">
            <v>Турткульский район</v>
          </cell>
        </row>
        <row r="202">
          <cell r="A202" t="str">
            <v>Янгиер шаҳри</v>
          </cell>
          <cell r="B202" t="str">
            <v>город Янгиер</v>
          </cell>
          <cell r="G202" t="str">
            <v>401722860352367019909018001</v>
          </cell>
          <cell r="H202" t="str">
            <v>Ходжейлийский район</v>
          </cell>
        </row>
        <row r="203">
          <cell r="A203" t="str">
            <v>Қамаши тумани</v>
          </cell>
          <cell r="B203" t="str">
            <v>Камашинский район</v>
          </cell>
          <cell r="G203" t="str">
            <v>401722860352407019909018001</v>
          </cell>
          <cell r="H203" t="str">
            <v>Чимбайский район</v>
          </cell>
        </row>
        <row r="204">
          <cell r="A204" t="str">
            <v>Ғузор тумани</v>
          </cell>
          <cell r="B204" t="str">
            <v>Гузарский район</v>
          </cell>
          <cell r="G204" t="str">
            <v>401722860352437019909018001</v>
          </cell>
          <cell r="H204" t="str">
            <v>Шуманайский район</v>
          </cell>
        </row>
        <row r="205">
          <cell r="A205" t="str">
            <v>Ғазғон тумани</v>
          </cell>
          <cell r="B205" t="str">
            <v>г.Газган</v>
          </cell>
          <cell r="G205" t="str">
            <v>401722860352507019909018001</v>
          </cell>
          <cell r="H205" t="str">
            <v>Элликкалинский район</v>
          </cell>
        </row>
        <row r="206">
          <cell r="A206" t="str">
            <v>Қарши шаҳри</v>
          </cell>
          <cell r="B206" t="str">
            <v>город Карши</v>
          </cell>
          <cell r="G206" t="str">
            <v>401722860354017019909018001</v>
          </cell>
          <cell r="H206" t="str">
            <v>город Нукус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Касса"/>
      <sheetName val="Лист4"/>
      <sheetName val="28,07"/>
      <sheetName val="001, Сводка туманла"/>
      <sheetName val="20 талик"/>
      <sheetName val="001, Сводка"/>
    </sheetNames>
    <sheetDataSet>
      <sheetData sheetId="0"/>
      <sheetData sheetId="1"/>
      <sheetData sheetId="2">
        <row r="7">
          <cell r="G7" t="str">
            <v>Бектемир тумани</v>
          </cell>
          <cell r="H7" t="str">
            <v>Бектемирский район</v>
          </cell>
        </row>
        <row r="8">
          <cell r="G8" t="str">
            <v>Олмазор тумани</v>
          </cell>
          <cell r="H8" t="str">
            <v>Алмазарский район</v>
          </cell>
        </row>
        <row r="9">
          <cell r="G9" t="str">
            <v>Яшнобод тумани</v>
          </cell>
          <cell r="H9" t="str">
            <v>Яшнабадский район</v>
          </cell>
        </row>
        <row r="10">
          <cell r="G10" t="str">
            <v>Юнусобод тумани</v>
          </cell>
          <cell r="H10" t="str">
            <v>Юнусабадский район</v>
          </cell>
        </row>
        <row r="11">
          <cell r="G11" t="str">
            <v>Учтепа тумани</v>
          </cell>
          <cell r="H11" t="str">
            <v>Учтепинский район</v>
          </cell>
        </row>
        <row r="12">
          <cell r="G12" t="str">
            <v>Чилонзор тумани</v>
          </cell>
          <cell r="H12" t="str">
            <v>Чиланзарский район</v>
          </cell>
        </row>
        <row r="13">
          <cell r="G13" t="str">
            <v>Яккасарой тумани</v>
          </cell>
          <cell r="H13" t="str">
            <v>Яккасарайский район</v>
          </cell>
        </row>
        <row r="14">
          <cell r="G14" t="str">
            <v>Миробод тумани</v>
          </cell>
          <cell r="H14" t="str">
            <v>Мирабадский район</v>
          </cell>
        </row>
        <row r="15">
          <cell r="G15" t="str">
            <v>Шайхонтоҳур тумани</v>
          </cell>
          <cell r="H15" t="str">
            <v>Шайхантахурский район</v>
          </cell>
        </row>
        <row r="16">
          <cell r="G16" t="str">
            <v>Нукус шаҳри</v>
          </cell>
          <cell r="H16" t="str">
            <v>город Нукус</v>
          </cell>
        </row>
        <row r="17">
          <cell r="G17" t="str">
            <v>Беруний тумани</v>
          </cell>
          <cell r="H17" t="str">
            <v>Берунийский район</v>
          </cell>
        </row>
        <row r="18">
          <cell r="G18" t="str">
            <v>Қонликўл тумани</v>
          </cell>
          <cell r="H18" t="str">
            <v>Канлыкульский район</v>
          </cell>
        </row>
        <row r="19">
          <cell r="G19" t="str">
            <v>Қараўзак тумани</v>
          </cell>
          <cell r="H19" t="str">
            <v>Караузякский район</v>
          </cell>
        </row>
        <row r="20">
          <cell r="G20" t="str">
            <v>Кегайли тумани</v>
          </cell>
          <cell r="H20" t="str">
            <v>Кегейлийский район</v>
          </cell>
        </row>
        <row r="21">
          <cell r="G21" t="str">
            <v>Қўнғирот тумани</v>
          </cell>
          <cell r="H21" t="str">
            <v>Кунградский район</v>
          </cell>
        </row>
        <row r="22">
          <cell r="G22" t="str">
            <v>Нукус тумани</v>
          </cell>
          <cell r="H22" t="str">
            <v>Нукусский район</v>
          </cell>
        </row>
        <row r="23">
          <cell r="G23" t="str">
            <v>Тахтакўпир тумани</v>
          </cell>
          <cell r="H23" t="str">
            <v>Тахтакупырский район</v>
          </cell>
        </row>
        <row r="24">
          <cell r="G24" t="str">
            <v>Тўрткўл тумани</v>
          </cell>
          <cell r="H24" t="str">
            <v>Турткульский район</v>
          </cell>
        </row>
        <row r="25">
          <cell r="G25" t="str">
            <v>Хожaйли тумани</v>
          </cell>
          <cell r="H25" t="str">
            <v>Ходжейлийский район</v>
          </cell>
        </row>
        <row r="26">
          <cell r="G26" t="str">
            <v>Чимбой тумани</v>
          </cell>
          <cell r="H26" t="str">
            <v>Чимбайский район</v>
          </cell>
        </row>
        <row r="27">
          <cell r="G27" t="str">
            <v>Элликқалъа тумани</v>
          </cell>
          <cell r="H27" t="str">
            <v>Элликкалинский район</v>
          </cell>
        </row>
        <row r="28">
          <cell r="G28" t="str">
            <v>Амударё тумани</v>
          </cell>
          <cell r="H28" t="str">
            <v>Амударьинский район</v>
          </cell>
        </row>
        <row r="29">
          <cell r="G29" t="str">
            <v>Мўйноқ тумани</v>
          </cell>
          <cell r="H29" t="str">
            <v>Муйнакский район</v>
          </cell>
        </row>
        <row r="30">
          <cell r="G30" t="str">
            <v>Шуманай тумани</v>
          </cell>
          <cell r="H30" t="str">
            <v>Шуманайский район</v>
          </cell>
        </row>
        <row r="31">
          <cell r="G31" t="str">
            <v>Андижон шаҳри</v>
          </cell>
          <cell r="H31" t="str">
            <v>город Андижан</v>
          </cell>
        </row>
        <row r="32">
          <cell r="G32" t="str">
            <v>Хонобод шаҳри</v>
          </cell>
          <cell r="H32" t="str">
            <v>город Ханабад</v>
          </cell>
        </row>
        <row r="33">
          <cell r="G33" t="str">
            <v>Олтинкўл тумани</v>
          </cell>
          <cell r="H33" t="str">
            <v>Алтынкульский район</v>
          </cell>
        </row>
        <row r="34">
          <cell r="G34" t="str">
            <v>Андижон тумани</v>
          </cell>
          <cell r="H34" t="str">
            <v>Андижанский район</v>
          </cell>
        </row>
        <row r="35">
          <cell r="G35" t="str">
            <v>Балиқчи тумани</v>
          </cell>
          <cell r="H35" t="str">
            <v>Балыкчинский район</v>
          </cell>
        </row>
        <row r="36">
          <cell r="G36" t="str">
            <v>Бўз тумани</v>
          </cell>
          <cell r="H36" t="str">
            <v>Бозский район</v>
          </cell>
        </row>
        <row r="37">
          <cell r="G37" t="str">
            <v>Булоқбоши тумани</v>
          </cell>
          <cell r="H37" t="str">
            <v>Булакбашинский район</v>
          </cell>
        </row>
        <row r="38">
          <cell r="G38" t="str">
            <v>Избоскан тумани</v>
          </cell>
          <cell r="H38" t="str">
            <v>Избасканский район</v>
          </cell>
        </row>
        <row r="39">
          <cell r="G39" t="str">
            <v>Қўрғонтепа тумани</v>
          </cell>
          <cell r="H39" t="str">
            <v>Кургантепинский район</v>
          </cell>
        </row>
        <row r="40">
          <cell r="G40" t="str">
            <v>Мархамат тумани</v>
          </cell>
          <cell r="H40" t="str">
            <v>Мархаматский район</v>
          </cell>
        </row>
        <row r="41">
          <cell r="G41" t="str">
            <v>Пахтаобод тумани</v>
          </cell>
          <cell r="H41" t="str">
            <v>Пахтаабадский район</v>
          </cell>
        </row>
        <row r="42">
          <cell r="G42" t="str">
            <v>Улуғнор тумани</v>
          </cell>
          <cell r="H42" t="str">
            <v>Улугнорский район</v>
          </cell>
        </row>
        <row r="43">
          <cell r="G43" t="str">
            <v>Хўжаобод тумани</v>
          </cell>
          <cell r="H43" t="str">
            <v>Ходжаабадский район</v>
          </cell>
        </row>
        <row r="44">
          <cell r="G44" t="str">
            <v>Асака тумани</v>
          </cell>
          <cell r="H44" t="str">
            <v>Асакинский район</v>
          </cell>
        </row>
        <row r="45">
          <cell r="G45" t="str">
            <v>Жалолқудуқ тумани</v>
          </cell>
          <cell r="H45" t="str">
            <v>Джалалкудукский район</v>
          </cell>
        </row>
        <row r="46">
          <cell r="G46" t="str">
            <v>Шахрихон тумани</v>
          </cell>
          <cell r="H46" t="str">
            <v>Шахриханский район</v>
          </cell>
        </row>
        <row r="47">
          <cell r="G47" t="str">
            <v>Жиззах шаҳри</v>
          </cell>
          <cell r="H47" t="str">
            <v>город Джизак</v>
          </cell>
        </row>
        <row r="48">
          <cell r="G48" t="str">
            <v>Арнасой тумани</v>
          </cell>
          <cell r="H48" t="str">
            <v>Арнасайский район</v>
          </cell>
        </row>
        <row r="49">
          <cell r="G49" t="str">
            <v>Бахмал тумани</v>
          </cell>
          <cell r="H49" t="str">
            <v>Бахмальский район</v>
          </cell>
        </row>
        <row r="50">
          <cell r="G50" t="str">
            <v>Ғаллаорол тумани</v>
          </cell>
          <cell r="H50" t="str">
            <v>Галляаральский район</v>
          </cell>
        </row>
        <row r="51">
          <cell r="G51" t="e">
            <v>#N/A</v>
          </cell>
          <cell r="H51" t="str">
            <v>Джизакский район</v>
          </cell>
        </row>
        <row r="52">
          <cell r="G52" t="str">
            <v>Зомин тумани</v>
          </cell>
          <cell r="H52" t="str">
            <v>Зааминский район</v>
          </cell>
        </row>
        <row r="53">
          <cell r="G53" t="str">
            <v>Зарбдор тумани</v>
          </cell>
          <cell r="H53" t="str">
            <v>Зарбдарский район</v>
          </cell>
        </row>
        <row r="54">
          <cell r="G54" t="str">
            <v>Зафаробод тумани</v>
          </cell>
          <cell r="H54" t="str">
            <v>Зафарабадский район</v>
          </cell>
        </row>
        <row r="55">
          <cell r="G55" t="str">
            <v>Мирзачўл тумани</v>
          </cell>
          <cell r="H55" t="str">
            <v>Мирзачульский район</v>
          </cell>
        </row>
        <row r="56">
          <cell r="G56" t="str">
            <v>Пахтакор тумани</v>
          </cell>
          <cell r="H56" t="str">
            <v>Пахтакорский район</v>
          </cell>
        </row>
        <row r="57">
          <cell r="G57" t="str">
            <v>Фориш тумани</v>
          </cell>
          <cell r="H57" t="str">
            <v>Фаришский район</v>
          </cell>
        </row>
        <row r="58">
          <cell r="G58" t="str">
            <v>Янгиобод тумани</v>
          </cell>
          <cell r="H58" t="str">
            <v>Янгиабадский район</v>
          </cell>
        </row>
        <row r="59">
          <cell r="G59" t="str">
            <v>Дўстлик тумани</v>
          </cell>
          <cell r="H59" t="str">
            <v>Дустликский район</v>
          </cell>
        </row>
        <row r="60">
          <cell r="G60" t="str">
            <v>Қарши шаҳри</v>
          </cell>
          <cell r="H60" t="str">
            <v>город Карши</v>
          </cell>
        </row>
        <row r="61">
          <cell r="G61" t="str">
            <v>Ғузор тумани</v>
          </cell>
          <cell r="H61" t="str">
            <v>Гузарский район</v>
          </cell>
        </row>
        <row r="62">
          <cell r="G62" t="str">
            <v>Деҳқонобод тумани</v>
          </cell>
          <cell r="H62" t="str">
            <v>Дехканабадский район</v>
          </cell>
        </row>
        <row r="63">
          <cell r="G63" t="str">
            <v>Қамаши тумани</v>
          </cell>
          <cell r="H63" t="str">
            <v>Камашинский район</v>
          </cell>
        </row>
        <row r="64">
          <cell r="G64" t="str">
            <v>Қарши тумани</v>
          </cell>
          <cell r="H64" t="str">
            <v>Каршинский район</v>
          </cell>
        </row>
        <row r="65">
          <cell r="G65" t="str">
            <v>Касби тумани</v>
          </cell>
          <cell r="H65" t="str">
            <v>Касбийский район</v>
          </cell>
        </row>
        <row r="66">
          <cell r="G66" t="str">
            <v>Китоб тумани</v>
          </cell>
          <cell r="H66" t="str">
            <v>Китабский район</v>
          </cell>
        </row>
        <row r="67">
          <cell r="G67" t="str">
            <v>Миришкор тумани</v>
          </cell>
          <cell r="H67" t="str">
            <v>Миришкорский район</v>
          </cell>
        </row>
        <row r="68">
          <cell r="G68" t="str">
            <v>Муборак тумани</v>
          </cell>
          <cell r="H68" t="str">
            <v>Мубарекский район</v>
          </cell>
        </row>
        <row r="69">
          <cell r="G69" t="str">
            <v>Нишон тумани</v>
          </cell>
          <cell r="H69" t="str">
            <v>Нишанский район</v>
          </cell>
        </row>
        <row r="70">
          <cell r="G70" t="str">
            <v>Чироқчи тумани</v>
          </cell>
          <cell r="H70" t="str">
            <v>Чиракчинский район</v>
          </cell>
        </row>
        <row r="71">
          <cell r="G71" t="str">
            <v>Шахрисабз тумани</v>
          </cell>
          <cell r="H71" t="str">
            <v>Шахрисабзский район</v>
          </cell>
        </row>
        <row r="72">
          <cell r="G72" t="str">
            <v>Шахрисабз шаҳри</v>
          </cell>
          <cell r="H72" t="str">
            <v>город Шахрисабз</v>
          </cell>
        </row>
        <row r="73">
          <cell r="G73" t="str">
            <v>Косон тумани</v>
          </cell>
          <cell r="H73" t="str">
            <v>Касанский район</v>
          </cell>
        </row>
        <row r="74">
          <cell r="G74" t="str">
            <v>Яккабоғ тумани</v>
          </cell>
          <cell r="H74" t="str">
            <v>Яккабагский район</v>
          </cell>
        </row>
        <row r="75">
          <cell r="G75" t="e">
            <v>#N/A</v>
          </cell>
          <cell r="H75" t="str">
            <v>Навоийский район</v>
          </cell>
        </row>
        <row r="76">
          <cell r="G76" t="str">
            <v>Зарафшон шаҳри</v>
          </cell>
          <cell r="H76" t="str">
            <v>город Зарафшан</v>
          </cell>
        </row>
        <row r="77">
          <cell r="G77" t="str">
            <v>Навоий шаҳри</v>
          </cell>
          <cell r="H77" t="str">
            <v>город Навои</v>
          </cell>
        </row>
        <row r="78">
          <cell r="G78" t="str">
            <v>Конимех тумани</v>
          </cell>
          <cell r="H78" t="str">
            <v>Канимехский район</v>
          </cell>
        </row>
        <row r="79">
          <cell r="G79" t="str">
            <v>Кармана тумани</v>
          </cell>
          <cell r="H79" t="str">
            <v>Карманинский район</v>
          </cell>
        </row>
        <row r="80">
          <cell r="G80" t="str">
            <v>Қизилтепа тумани</v>
          </cell>
          <cell r="H80" t="str">
            <v>Кызылтепинский район</v>
          </cell>
        </row>
        <row r="81">
          <cell r="G81" t="str">
            <v>Навбахор тумани</v>
          </cell>
          <cell r="H81" t="str">
            <v>Навбахорский район</v>
          </cell>
        </row>
        <row r="82">
          <cell r="G82" t="str">
            <v>Нурота тумани</v>
          </cell>
          <cell r="H82" t="str">
            <v>Нуратинский район</v>
          </cell>
        </row>
        <row r="83">
          <cell r="G83" t="str">
            <v>Томди тумани</v>
          </cell>
          <cell r="H83" t="str">
            <v>Тамдынский район</v>
          </cell>
        </row>
        <row r="84">
          <cell r="G84" t="str">
            <v>Учқудуқ тумани</v>
          </cell>
          <cell r="H84" t="str">
            <v>Учкудукский район</v>
          </cell>
        </row>
        <row r="85">
          <cell r="G85" t="str">
            <v>Хатирчи тумани</v>
          </cell>
          <cell r="H85" t="str">
            <v>Хатырчинский район</v>
          </cell>
        </row>
        <row r="86">
          <cell r="G86" t="str">
            <v>Янгиқўрғон тумани</v>
          </cell>
          <cell r="H86" t="str">
            <v>Янгикурганский район</v>
          </cell>
        </row>
        <row r="87">
          <cell r="G87" t="str">
            <v>Наманган шаҳри</v>
          </cell>
          <cell r="H87" t="str">
            <v>город Наманган</v>
          </cell>
        </row>
        <row r="88">
          <cell r="G88" t="str">
            <v>Косонсой тумани</v>
          </cell>
          <cell r="H88" t="str">
            <v>Касансайский район</v>
          </cell>
        </row>
        <row r="89">
          <cell r="G89" t="str">
            <v>Чуст тумани</v>
          </cell>
          <cell r="H89" t="str">
            <v>Чустский район</v>
          </cell>
        </row>
        <row r="90">
          <cell r="G90" t="str">
            <v>Мингбулоқ тумани</v>
          </cell>
          <cell r="H90" t="str">
            <v>Мингбулакский район</v>
          </cell>
        </row>
        <row r="91">
          <cell r="G91" t="str">
            <v>Наманган тумани</v>
          </cell>
          <cell r="H91" t="str">
            <v>Наманганский район</v>
          </cell>
        </row>
        <row r="92">
          <cell r="G92" t="str">
            <v>Учқўрғон тумани</v>
          </cell>
          <cell r="H92" t="str">
            <v>Учкурганский район</v>
          </cell>
        </row>
        <row r="93">
          <cell r="G93" t="str">
            <v>Норин тумани</v>
          </cell>
          <cell r="H93" t="str">
            <v>Нарынский район</v>
          </cell>
        </row>
        <row r="94">
          <cell r="G94" t="str">
            <v>Уйчи тумани</v>
          </cell>
          <cell r="H94" t="str">
            <v>Уйчинский район</v>
          </cell>
        </row>
        <row r="95">
          <cell r="G95" t="str">
            <v>Поп тумани</v>
          </cell>
          <cell r="H95" t="str">
            <v>Папский район</v>
          </cell>
        </row>
        <row r="96">
          <cell r="G96" t="str">
            <v>Чортоқ тумани</v>
          </cell>
          <cell r="H96" t="str">
            <v>Чартакский район</v>
          </cell>
        </row>
        <row r="97">
          <cell r="G97" t="str">
            <v>Турақўрғон тумани</v>
          </cell>
          <cell r="H97" t="str">
            <v>Туракурганский район</v>
          </cell>
        </row>
        <row r="98">
          <cell r="G98" t="str">
            <v>Ургут тумани</v>
          </cell>
          <cell r="H98" t="str">
            <v>Ургутский район</v>
          </cell>
        </row>
        <row r="99">
          <cell r="G99" t="str">
            <v>Тойлоқ тумани</v>
          </cell>
          <cell r="H99" t="str">
            <v>Тайлакский район</v>
          </cell>
        </row>
        <row r="100">
          <cell r="G100" t="str">
            <v>Пахтачи тумани</v>
          </cell>
          <cell r="H100" t="str">
            <v>Пахтачийский район</v>
          </cell>
        </row>
        <row r="101">
          <cell r="G101" t="str">
            <v>Пастдарғом тумани</v>
          </cell>
          <cell r="H101" t="str">
            <v>Пастдаргомский район</v>
          </cell>
        </row>
        <row r="102">
          <cell r="G102" t="str">
            <v>Нуробод тумани</v>
          </cell>
          <cell r="H102" t="str">
            <v>Нурабадский район</v>
          </cell>
        </row>
        <row r="103">
          <cell r="G103" t="str">
            <v>Нарпай тумани</v>
          </cell>
          <cell r="H103" t="str">
            <v>Нарпайский район</v>
          </cell>
        </row>
        <row r="104">
          <cell r="G104" t="str">
            <v>Қўшрабод тумани</v>
          </cell>
          <cell r="H104" t="str">
            <v>Кошрабадский район</v>
          </cell>
        </row>
        <row r="105">
          <cell r="G105" t="str">
            <v>Иштихон тумани</v>
          </cell>
          <cell r="H105" t="str">
            <v>Иштыханский район</v>
          </cell>
        </row>
        <row r="106">
          <cell r="G106" t="str">
            <v>Жомбой тумани</v>
          </cell>
          <cell r="H106" t="str">
            <v>Джамбайский район</v>
          </cell>
        </row>
        <row r="107">
          <cell r="G107" t="str">
            <v>Оқдарё тумани</v>
          </cell>
          <cell r="H107" t="str">
            <v>Акдарьинский район</v>
          </cell>
        </row>
        <row r="108">
          <cell r="G108" t="str">
            <v>Самарқанд шаҳри</v>
          </cell>
          <cell r="H108" t="str">
            <v>город Самарканд</v>
          </cell>
        </row>
        <row r="109">
          <cell r="G109" t="str">
            <v>Самарқанд тумани</v>
          </cell>
          <cell r="H109" t="str">
            <v>Самаркандский район</v>
          </cell>
        </row>
        <row r="110">
          <cell r="G110" t="str">
            <v>Паяриқ тумани</v>
          </cell>
          <cell r="H110" t="str">
            <v>Пайарыкский район</v>
          </cell>
        </row>
        <row r="111">
          <cell r="G111" t="str">
            <v>Каттақўрғон тумани</v>
          </cell>
          <cell r="H111" t="str">
            <v>Каттакурганский район</v>
          </cell>
        </row>
        <row r="112">
          <cell r="G112" t="str">
            <v>Булунғур тумани</v>
          </cell>
          <cell r="H112" t="str">
            <v>Булунгурский район</v>
          </cell>
        </row>
        <row r="113">
          <cell r="G113" t="str">
            <v>Каттақўрғон шаҳри</v>
          </cell>
          <cell r="H113" t="str">
            <v>город Каттакурган</v>
          </cell>
        </row>
        <row r="114">
          <cell r="G114" t="str">
            <v>Шўрчи тумани</v>
          </cell>
          <cell r="H114" t="str">
            <v>Шурчинский район‎</v>
          </cell>
        </row>
        <row r="115">
          <cell r="G115" t="str">
            <v>Шеробод тумани</v>
          </cell>
          <cell r="H115" t="str">
            <v>Шерабадский район</v>
          </cell>
        </row>
        <row r="116">
          <cell r="G116" t="str">
            <v>Узун тумани</v>
          </cell>
          <cell r="H116" t="str">
            <v>Узунский район‎</v>
          </cell>
        </row>
        <row r="117">
          <cell r="G117" t="str">
            <v>Термиз тумани</v>
          </cell>
          <cell r="H117" t="str">
            <v>Термезский район‎</v>
          </cell>
        </row>
        <row r="118">
          <cell r="G118" t="str">
            <v>Музробод тумани</v>
          </cell>
          <cell r="H118" t="str">
            <v>Музрабадский район‎</v>
          </cell>
        </row>
        <row r="119">
          <cell r="G119" t="str">
            <v>Қумқўрғон тумани</v>
          </cell>
          <cell r="H119" t="str">
            <v>Кумкурганский район‎</v>
          </cell>
        </row>
        <row r="120">
          <cell r="G120" t="str">
            <v>Қизириқ тумани</v>
          </cell>
          <cell r="H120" t="str">
            <v>Кизирикский район‎</v>
          </cell>
        </row>
        <row r="121">
          <cell r="G121" t="str">
            <v>Жарқўрғон тумани</v>
          </cell>
          <cell r="H121" t="str">
            <v>Джаркурганский район‎</v>
          </cell>
        </row>
        <row r="122">
          <cell r="G122" t="str">
            <v>Денов тумани</v>
          </cell>
          <cell r="H122" t="str">
            <v>Денауский район‎</v>
          </cell>
        </row>
        <row r="123">
          <cell r="G123" t="str">
            <v>Бойсун тумани</v>
          </cell>
          <cell r="H123" t="str">
            <v>Байсунский район‎</v>
          </cell>
        </row>
        <row r="124">
          <cell r="G124" t="str">
            <v>Олтинсой тумани</v>
          </cell>
          <cell r="H124" t="str">
            <v>Алтынсайский район‎</v>
          </cell>
        </row>
        <row r="125">
          <cell r="G125" t="str">
            <v>Термиз шаҳри</v>
          </cell>
          <cell r="H125" t="str">
            <v>город Термез</v>
          </cell>
        </row>
        <row r="126">
          <cell r="G126" t="str">
            <v>Сариосиё тумани</v>
          </cell>
          <cell r="H126" t="str">
            <v>Сариасийский район‎</v>
          </cell>
        </row>
        <row r="127">
          <cell r="G127" t="str">
            <v>Ангор тумани</v>
          </cell>
          <cell r="H127" t="str">
            <v>Ангорский район‎</v>
          </cell>
        </row>
        <row r="128">
          <cell r="G128" t="str">
            <v>Ховос тумани</v>
          </cell>
          <cell r="H128" t="str">
            <v>Хавастский район</v>
          </cell>
        </row>
        <row r="129">
          <cell r="G129" t="str">
            <v>Сирдарё тумани</v>
          </cell>
          <cell r="H129" t="str">
            <v>Сырдарьинский район</v>
          </cell>
        </row>
        <row r="130">
          <cell r="G130" t="str">
            <v>Сардоба тумани</v>
          </cell>
          <cell r="H130" t="str">
            <v>Сардобинский район</v>
          </cell>
        </row>
        <row r="131">
          <cell r="G131" t="str">
            <v>Мирзаобод тумани</v>
          </cell>
          <cell r="H131" t="str">
            <v>Мирзаабадский район</v>
          </cell>
        </row>
        <row r="132">
          <cell r="G132" t="str">
            <v>Гулистон тумани</v>
          </cell>
          <cell r="H132" t="str">
            <v>Гулистанский район</v>
          </cell>
        </row>
        <row r="133">
          <cell r="G133" t="str">
            <v>Боёвут тумани</v>
          </cell>
          <cell r="H133" t="str">
            <v>Баяутский район</v>
          </cell>
        </row>
        <row r="134">
          <cell r="G134" t="str">
            <v>Оқолтин тумани</v>
          </cell>
          <cell r="H134" t="str">
            <v>Акалтынский район</v>
          </cell>
        </row>
        <row r="135">
          <cell r="G135" t="str">
            <v>Янгиер шаҳри</v>
          </cell>
          <cell r="H135" t="str">
            <v>город Янгиер</v>
          </cell>
        </row>
        <row r="136">
          <cell r="G136" t="str">
            <v>Ширин шаҳри</v>
          </cell>
          <cell r="H136" t="str">
            <v>город Ширин</v>
          </cell>
        </row>
        <row r="137">
          <cell r="G137" t="str">
            <v>Сайхунобод тумани</v>
          </cell>
          <cell r="H137" t="str">
            <v>Сайхунабадский район</v>
          </cell>
        </row>
        <row r="138">
          <cell r="G138" t="str">
            <v>Гулистон шаҳри</v>
          </cell>
          <cell r="H138" t="str">
            <v>город Гулистан</v>
          </cell>
        </row>
        <row r="139">
          <cell r="G139" t="str">
            <v>Бешариқ тумани</v>
          </cell>
          <cell r="H139" t="str">
            <v>Бешарыкский район</v>
          </cell>
        </row>
        <row r="140">
          <cell r="G140" t="str">
            <v>Боғдод тумани</v>
          </cell>
          <cell r="H140" t="str">
            <v>Багдадский район</v>
          </cell>
        </row>
        <row r="141">
          <cell r="G141" t="str">
            <v>Олтиариқ тумани</v>
          </cell>
          <cell r="H141" t="str">
            <v>Алтыарыкский район</v>
          </cell>
        </row>
        <row r="142">
          <cell r="G142" t="str">
            <v>Фарғона шаҳри</v>
          </cell>
          <cell r="H142" t="str">
            <v>город Фергана</v>
          </cell>
        </row>
        <row r="143">
          <cell r="G143" t="str">
            <v>Марғилон шаҳри</v>
          </cell>
          <cell r="H143" t="str">
            <v>город Маргилан</v>
          </cell>
        </row>
        <row r="144">
          <cell r="G144" t="str">
            <v>Қўқон шаҳри</v>
          </cell>
          <cell r="H144" t="str">
            <v>город Коканд</v>
          </cell>
        </row>
        <row r="145">
          <cell r="G145" t="str">
            <v>Ёзёвон тумани</v>
          </cell>
          <cell r="H145" t="str">
            <v>Язъяванский район</v>
          </cell>
        </row>
        <row r="146">
          <cell r="G146" t="str">
            <v>Фурқат тумани</v>
          </cell>
          <cell r="H146" t="str">
            <v>Фуркатский район</v>
          </cell>
        </row>
        <row r="147">
          <cell r="G147" t="str">
            <v>Фарғона тумани</v>
          </cell>
          <cell r="H147" t="str">
            <v>Ферганский район</v>
          </cell>
        </row>
        <row r="148">
          <cell r="G148" t="str">
            <v>Учкўприк тумани</v>
          </cell>
          <cell r="H148" t="str">
            <v>Учкуприкский район</v>
          </cell>
        </row>
        <row r="149">
          <cell r="G149" t="str">
            <v>Ўзбекистон тумани</v>
          </cell>
          <cell r="H149" t="str">
            <v>Узбекистанский район</v>
          </cell>
        </row>
        <row r="150">
          <cell r="G150" t="str">
            <v>Тошлоқ тумани</v>
          </cell>
          <cell r="H150" t="str">
            <v>Ташлакский район</v>
          </cell>
        </row>
        <row r="151">
          <cell r="G151" t="str">
            <v>Сўх тумани</v>
          </cell>
          <cell r="H151" t="str">
            <v>Сохский район</v>
          </cell>
        </row>
        <row r="152">
          <cell r="G152" t="str">
            <v>Риштон тумани</v>
          </cell>
          <cell r="H152" t="str">
            <v>Риштанский район</v>
          </cell>
        </row>
        <row r="153">
          <cell r="G153" t="str">
            <v>Кўштепа тумани</v>
          </cell>
          <cell r="H153" t="str">
            <v>Куштепинский район</v>
          </cell>
        </row>
        <row r="154">
          <cell r="G154" t="str">
            <v>Қува тумани</v>
          </cell>
          <cell r="H154" t="str">
            <v>Кувинский район</v>
          </cell>
        </row>
        <row r="155">
          <cell r="G155" t="str">
            <v>Данғара тумани</v>
          </cell>
          <cell r="H155" t="str">
            <v>Дангаринский район</v>
          </cell>
        </row>
        <row r="156">
          <cell r="G156" t="str">
            <v>Бувайда тумани</v>
          </cell>
          <cell r="H156" t="str">
            <v>Бувайдинский район</v>
          </cell>
        </row>
        <row r="157">
          <cell r="G157" t="str">
            <v>Қувасой шаҳри</v>
          </cell>
          <cell r="H157" t="str">
            <v>город Кувасай</v>
          </cell>
        </row>
        <row r="158">
          <cell r="G158" t="str">
            <v>Янгибозор тумани</v>
          </cell>
          <cell r="H158" t="str">
            <v>Янгибазарский район</v>
          </cell>
        </row>
        <row r="159">
          <cell r="G159" t="str">
            <v>Янгиариқ тумани</v>
          </cell>
          <cell r="H159" t="str">
            <v>Янгиарыкский район</v>
          </cell>
        </row>
        <row r="160">
          <cell r="G160" t="str">
            <v>Шовот тумани</v>
          </cell>
          <cell r="H160" t="str">
            <v>Шаватский район</v>
          </cell>
        </row>
        <row r="161">
          <cell r="G161" t="str">
            <v>Хива тумани</v>
          </cell>
          <cell r="H161" t="str">
            <v>Хивинский район</v>
          </cell>
        </row>
        <row r="162">
          <cell r="G162" t="str">
            <v>Хонқа тумани</v>
          </cell>
          <cell r="H162" t="str">
            <v>Ханкинский район</v>
          </cell>
        </row>
        <row r="163">
          <cell r="G163" t="str">
            <v>Хазорасп тумани</v>
          </cell>
          <cell r="H163" t="str">
            <v>Хазараспский район</v>
          </cell>
        </row>
        <row r="164">
          <cell r="G164" t="str">
            <v>Урганч тумани</v>
          </cell>
          <cell r="H164" t="str">
            <v>Ургенчский район</v>
          </cell>
        </row>
        <row r="165">
          <cell r="G165" t="str">
            <v>Қўшкўпир тумани</v>
          </cell>
          <cell r="H165" t="str">
            <v>Кошкупырский район</v>
          </cell>
        </row>
        <row r="166">
          <cell r="G166" t="str">
            <v>Гурлан тумани</v>
          </cell>
          <cell r="H166" t="str">
            <v>Гурленский район</v>
          </cell>
        </row>
        <row r="167">
          <cell r="G167" t="str">
            <v>Боғот тумани</v>
          </cell>
          <cell r="H167" t="str">
            <v>Багатский район</v>
          </cell>
        </row>
        <row r="168">
          <cell r="G168" t="str">
            <v>Урганч шаҳри</v>
          </cell>
          <cell r="H168" t="str">
            <v>город Ургенч</v>
          </cell>
        </row>
        <row r="169">
          <cell r="G169" t="str">
            <v>Ромитан тумани</v>
          </cell>
          <cell r="H169" t="str">
            <v>Ромитанский район</v>
          </cell>
        </row>
        <row r="170">
          <cell r="G170" t="str">
            <v>Қоровулбозор тумани</v>
          </cell>
          <cell r="H170" t="str">
            <v>Караулбазарский район</v>
          </cell>
        </row>
        <row r="171">
          <cell r="G171" t="str">
            <v>Қоракўл тумани</v>
          </cell>
          <cell r="H171" t="str">
            <v>Каракульский район</v>
          </cell>
        </row>
        <row r="172">
          <cell r="G172" t="str">
            <v>Когон тумани</v>
          </cell>
          <cell r="H172" t="str">
            <v>Каганский район</v>
          </cell>
        </row>
        <row r="173">
          <cell r="G173" t="str">
            <v>Жондор тумани</v>
          </cell>
          <cell r="H173" t="str">
            <v>Жондорский район</v>
          </cell>
        </row>
        <row r="174">
          <cell r="G174" t="str">
            <v>Ғиждувон тумани</v>
          </cell>
          <cell r="H174" t="str">
            <v>Гиждуванский район</v>
          </cell>
        </row>
        <row r="175">
          <cell r="G175" t="str">
            <v>Вобкент тумани</v>
          </cell>
          <cell r="H175" t="str">
            <v>Вабкентский район</v>
          </cell>
        </row>
        <row r="176">
          <cell r="G176" t="str">
            <v>Бухоро тумани</v>
          </cell>
          <cell r="H176" t="str">
            <v>Бухарский район</v>
          </cell>
        </row>
        <row r="177">
          <cell r="G177" t="str">
            <v>Олот тумани</v>
          </cell>
          <cell r="H177" t="str">
            <v>Алатский район</v>
          </cell>
        </row>
        <row r="178">
          <cell r="G178" t="str">
            <v>Шофиркон тумани</v>
          </cell>
          <cell r="H178" t="str">
            <v>Шафирканский район‎</v>
          </cell>
        </row>
        <row r="179">
          <cell r="G179" t="str">
            <v>Пешку тумани</v>
          </cell>
          <cell r="H179" t="str">
            <v>Пешкунский район‎</v>
          </cell>
        </row>
        <row r="180">
          <cell r="G180" t="str">
            <v>Когон шаҳри</v>
          </cell>
          <cell r="H180" t="str">
            <v>город Каган</v>
          </cell>
        </row>
        <row r="181">
          <cell r="G181" t="str">
            <v>Бухоро шаҳри</v>
          </cell>
          <cell r="H181" t="str">
            <v>город Бухара</v>
          </cell>
        </row>
        <row r="182">
          <cell r="G182" t="str">
            <v>Олмалиқ шаҳри</v>
          </cell>
          <cell r="H182" t="str">
            <v>город Алмалык</v>
          </cell>
        </row>
        <row r="183">
          <cell r="G183" t="str">
            <v>Оҳангарон шаҳри</v>
          </cell>
          <cell r="H183" t="str">
            <v>город Ахангаран</v>
          </cell>
        </row>
        <row r="184">
          <cell r="G184" t="str">
            <v>Ангрен шаҳри</v>
          </cell>
          <cell r="H184" t="str">
            <v>город Ангрен</v>
          </cell>
        </row>
        <row r="185">
          <cell r="G185" t="str">
            <v>Бекобод шаҳри</v>
          </cell>
          <cell r="H185" t="str">
            <v>город Бекабад</v>
          </cell>
        </row>
        <row r="186">
          <cell r="G186" t="str">
            <v>Оққўрқон тумани</v>
          </cell>
          <cell r="H186" t="str">
            <v>Аккурганский район</v>
          </cell>
        </row>
        <row r="187">
          <cell r="G187" t="str">
            <v>Оҳангарон тумани</v>
          </cell>
          <cell r="H187" t="str">
            <v>Ахангаранский район</v>
          </cell>
        </row>
        <row r="188">
          <cell r="G188" t="str">
            <v>Бекобод тумани</v>
          </cell>
          <cell r="H188" t="str">
            <v>Бекабадский район</v>
          </cell>
        </row>
        <row r="189">
          <cell r="G189" t="str">
            <v>Бўка тумани</v>
          </cell>
          <cell r="H189" t="str">
            <v>Букинский район</v>
          </cell>
        </row>
        <row r="190">
          <cell r="G190" t="str">
            <v>Қибрай тумани</v>
          </cell>
          <cell r="H190" t="str">
            <v>Кибрайский район</v>
          </cell>
        </row>
        <row r="191">
          <cell r="G191" t="str">
            <v>Қуйичирчиқ тумани</v>
          </cell>
          <cell r="H191" t="str">
            <v>Куйичирчикский район</v>
          </cell>
        </row>
        <row r="192">
          <cell r="G192" t="str">
            <v>Паркент тумани</v>
          </cell>
          <cell r="H192" t="str">
            <v>Паркентский район</v>
          </cell>
        </row>
        <row r="193">
          <cell r="G193" t="str">
            <v>Пискент тумани</v>
          </cell>
          <cell r="H193" t="str">
            <v>Пскентский район</v>
          </cell>
        </row>
        <row r="194">
          <cell r="G194" t="str">
            <v>Ўртачирчиқ тумани</v>
          </cell>
          <cell r="H194" t="str">
            <v>Уртачирчикский район</v>
          </cell>
        </row>
        <row r="195">
          <cell r="G195" t="str">
            <v>Чиноз тумани</v>
          </cell>
          <cell r="H195" t="str">
            <v>Чиназский район</v>
          </cell>
        </row>
        <row r="196">
          <cell r="G196" t="str">
            <v>Юқоричирчиқ тумани</v>
          </cell>
          <cell r="H196" t="str">
            <v>Юкоричирчикский район</v>
          </cell>
        </row>
        <row r="197">
          <cell r="G197" t="str">
            <v>Янгийўл тумани</v>
          </cell>
          <cell r="H197" t="str">
            <v>Янгиюльский район</v>
          </cell>
        </row>
        <row r="198">
          <cell r="G198" t="str">
            <v>Чирчиқ шаҳри</v>
          </cell>
          <cell r="H198" t="str">
            <v>город Чирчик</v>
          </cell>
        </row>
        <row r="199">
          <cell r="G199" t="str">
            <v>Бўстонлиқ тумани</v>
          </cell>
          <cell r="H199" t="str">
            <v>Бостанлыкский район</v>
          </cell>
        </row>
        <row r="200">
          <cell r="G200" t="str">
            <v>Зангиота тумани</v>
          </cell>
          <cell r="H200" t="str">
            <v>Зангиатинский район</v>
          </cell>
        </row>
        <row r="201">
          <cell r="G201" t="str">
            <v>Тошкент тумани</v>
          </cell>
          <cell r="H201" t="str">
            <v>Ташкентский район</v>
          </cell>
        </row>
        <row r="202">
          <cell r="G202" t="str">
            <v>Мирзо Улуғбек тумани</v>
          </cell>
          <cell r="H202" t="str">
            <v>Мирзо Улуғбекский район</v>
          </cell>
        </row>
        <row r="203">
          <cell r="G203" t="str">
            <v>Сергели тумани</v>
          </cell>
          <cell r="H203" t="str">
            <v>Сергелинский район</v>
          </cell>
        </row>
        <row r="204">
          <cell r="G204" t="str">
            <v>Янгиҳаёт тумани</v>
          </cell>
          <cell r="H204" t="str">
            <v>Янгихаятский район</v>
          </cell>
        </row>
        <row r="205">
          <cell r="G205" t="str">
            <v>Янгийўл шаҳри</v>
          </cell>
          <cell r="H205" t="str">
            <v>город Янгийул</v>
          </cell>
        </row>
        <row r="206">
          <cell r="G206" t="str">
            <v>Нурафшон шаҳри</v>
          </cell>
          <cell r="H206" t="str">
            <v>город Нурафшон</v>
          </cell>
        </row>
        <row r="207">
          <cell r="G207" t="str">
            <v>Хива шаҳри</v>
          </cell>
          <cell r="H207" t="str">
            <v>город Хива</v>
          </cell>
        </row>
        <row r="208">
          <cell r="G208" t="str">
            <v>Шароф Рашидов тумани</v>
          </cell>
          <cell r="H208" t="str">
            <v>Шараф Рашидовский район</v>
          </cell>
        </row>
        <row r="209">
          <cell r="G209" t="str">
            <v>Тупроққалъа тумани</v>
          </cell>
          <cell r="H209" t="str">
            <v>Тупроккалинский район</v>
          </cell>
        </row>
        <row r="210">
          <cell r="G210" t="str">
            <v>Бандихон тумани</v>
          </cell>
          <cell r="H210" t="str">
            <v>Бандихон</v>
          </cell>
        </row>
        <row r="211">
          <cell r="G211" t="str">
            <v>Бўзатов тумани</v>
          </cell>
          <cell r="H211" t="str">
            <v>Бозатауский район</v>
          </cell>
        </row>
        <row r="212">
          <cell r="G212" t="str">
            <v>Тахиатош тумани</v>
          </cell>
          <cell r="H212" t="str">
            <v>Тахиаташский район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&quot;Даромад&quot;"/>
      <sheetName val="Таклиф(2021)"/>
      <sheetName val="Касса(2021)"/>
      <sheetName val="Соҳа(2021)"/>
      <sheetName val="Манзил(2021)"/>
      <sheetName val="2021-мав (ЖН)"/>
      <sheetName val="2022&quot;Даромад&quot;"/>
      <sheetName val="Таклиф(2022-1)"/>
      <sheetName val="Касса(2022-1)"/>
      <sheetName val="Соҳа(2022-1)"/>
      <sheetName val="Манзил(2022-1)"/>
      <sheetName val="2022-1-мав (ЖН)"/>
      <sheetName val="Таклиф(2022-2)"/>
      <sheetName val="Касса(2022-2)"/>
      <sheetName val="Лист3"/>
      <sheetName val="Соҳа(2022-2)"/>
      <sheetName val="Соҳа(2022) (2)"/>
      <sheetName val="Манзил(2022-2)"/>
      <sheetName val="2023 Даромад"/>
      <sheetName val="Таклиф(2023-1)"/>
      <sheetName val="Касса(2023-1)"/>
      <sheetName val="Соҳа(2023-1)"/>
      <sheetName val="Манзил(2023-1)"/>
      <sheetName val="Касса(2023-1) ХАРИД КУРИЛИШ"/>
      <sheetName val="Таклиф(2023-2)"/>
      <sheetName val="Касса(2023-2)"/>
      <sheetName val="Соҳа(2023-2)"/>
      <sheetName val="Соҳа(2023-2 таклиф)"/>
      <sheetName val="Манзил(2023-2)"/>
      <sheetName val="Касса(2023-2) ХАРИД КУРИЛИШ"/>
      <sheetName val="Лист4"/>
      <sheetName val="Лист2"/>
      <sheetName val="Лист1"/>
      <sheetName val="2022-2-мав (ЖН)"/>
      <sheetName val="Менинг йўлим (2022)"/>
      <sheetName val="Менинг йўлим манзил (2022)"/>
      <sheetName val="Менинг йўлим (ЖН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8">
          <cell r="J8">
            <v>146857.41907161998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X189"/>
  <sheetViews>
    <sheetView view="pageBreakPreview" zoomScale="55" zoomScaleNormal="55" zoomScaleSheetLayoutView="55" workbookViewId="0">
      <pane xSplit="3" ySplit="7" topLeftCell="D8" activePane="bottomRight" state="frozen"/>
      <selection activeCell="AA12" sqref="AA12"/>
      <selection pane="topRight" activeCell="AA12" sqref="AA12"/>
      <selection pane="bottomLeft" activeCell="AA12" sqref="AA12"/>
      <selection pane="bottomRight" activeCell="B2" sqref="B2:W2"/>
    </sheetView>
  </sheetViews>
  <sheetFormatPr defaultColWidth="9.109375" defaultRowHeight="17.399999999999999" outlineLevelCol="1" x14ac:dyDescent="0.3"/>
  <cols>
    <col min="1" max="1" width="4.33203125" style="1" customWidth="1"/>
    <col min="2" max="2" width="6" style="1" bestFit="1" customWidth="1"/>
    <col min="3" max="3" width="35.44140625" style="37" customWidth="1"/>
    <col min="4" max="4" width="15.33203125" style="37" customWidth="1"/>
    <col min="5" max="5" width="18.44140625" style="1" customWidth="1"/>
    <col min="6" max="6" width="22.5546875" style="1" customWidth="1"/>
    <col min="7" max="7" width="18.6640625" style="1" hidden="1" customWidth="1"/>
    <col min="8" max="8" width="24.6640625" style="1" customWidth="1"/>
    <col min="9" max="9" width="23.6640625" style="1" customWidth="1"/>
    <col min="10" max="10" width="30.33203125" style="1" customWidth="1"/>
    <col min="11" max="11" width="24.88671875" style="1" customWidth="1"/>
    <col min="12" max="13" width="20.44140625" style="1" customWidth="1"/>
    <col min="14" max="14" width="19.6640625" style="1" customWidth="1"/>
    <col min="15" max="15" width="20" style="1" customWidth="1"/>
    <col min="16" max="16" width="10.88671875" style="1" hidden="1" customWidth="1" outlineLevel="1"/>
    <col min="17" max="17" width="13" style="1" hidden="1" customWidth="1" outlineLevel="1"/>
    <col min="18" max="19" width="13.88671875" style="1" hidden="1" customWidth="1" outlineLevel="1"/>
    <col min="20" max="20" width="11.5546875" style="1" hidden="1" customWidth="1" outlineLevel="1"/>
    <col min="21" max="21" width="15.88671875" style="1" hidden="1" customWidth="1" outlineLevel="1"/>
    <col min="22" max="23" width="16" style="1" hidden="1" customWidth="1" outlineLevel="1"/>
    <col min="24" max="24" width="9.109375" style="1" customWidth="1" collapsed="1"/>
    <col min="25" max="25" width="9.109375" style="1" customWidth="1"/>
    <col min="26" max="27" width="9.109375" style="1"/>
    <col min="28" max="28" width="10.109375" style="1" bestFit="1" customWidth="1"/>
    <col min="29" max="29" width="11.6640625" style="1" bestFit="1" customWidth="1"/>
    <col min="30" max="16384" width="9.109375" style="1"/>
  </cols>
  <sheetData>
    <row r="1" spans="1:23" ht="69" customHeight="1" x14ac:dyDescent="0.3">
      <c r="B1" s="184" t="s">
        <v>125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</row>
    <row r="2" spans="1:23" ht="31.5" customHeight="1" x14ac:dyDescent="0.3">
      <c r="B2" s="185" t="s">
        <v>0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</row>
    <row r="3" spans="1:23" s="2" customFormat="1" ht="18" thickBot="1" x14ac:dyDescent="0.35">
      <c r="B3" s="186"/>
      <c r="C3" s="186"/>
      <c r="D3" s="186"/>
      <c r="E3" s="186"/>
      <c r="F3" s="3"/>
      <c r="G3" s="3"/>
      <c r="H3" s="4"/>
      <c r="I3" s="4"/>
      <c r="J3" s="4"/>
      <c r="K3" s="4"/>
      <c r="O3" s="5" t="str">
        <f>+W3</f>
        <v>(млн.сўмда)</v>
      </c>
      <c r="P3" s="5"/>
      <c r="Q3" s="5"/>
      <c r="R3" s="5"/>
      <c r="S3" s="5"/>
      <c r="V3" s="5"/>
      <c r="W3" s="4" t="s">
        <v>1</v>
      </c>
    </row>
    <row r="4" spans="1:23" s="6" customFormat="1" ht="45" customHeight="1" x14ac:dyDescent="0.3">
      <c r="B4" s="187" t="s">
        <v>2</v>
      </c>
      <c r="C4" s="190" t="s">
        <v>3</v>
      </c>
      <c r="D4" s="193" t="s">
        <v>4</v>
      </c>
      <c r="E4" s="194"/>
      <c r="F4" s="194"/>
      <c r="G4" s="194"/>
      <c r="H4" s="194"/>
      <c r="I4" s="194"/>
      <c r="J4" s="190"/>
      <c r="K4" s="193" t="s">
        <v>5</v>
      </c>
      <c r="L4" s="194"/>
      <c r="M4" s="194"/>
      <c r="N4" s="194"/>
      <c r="O4" s="190"/>
      <c r="P4" s="195" t="s">
        <v>6</v>
      </c>
      <c r="Q4" s="196"/>
      <c r="R4" s="196"/>
      <c r="S4" s="196"/>
      <c r="T4" s="196"/>
      <c r="U4" s="196"/>
      <c r="V4" s="196"/>
      <c r="W4" s="197"/>
    </row>
    <row r="5" spans="1:23" s="6" customFormat="1" ht="71.25" customHeight="1" x14ac:dyDescent="0.3">
      <c r="B5" s="188"/>
      <c r="C5" s="191"/>
      <c r="D5" s="198" t="s">
        <v>7</v>
      </c>
      <c r="E5" s="182" t="s">
        <v>8</v>
      </c>
      <c r="F5" s="182" t="s">
        <v>9</v>
      </c>
      <c r="G5" s="182"/>
      <c r="H5" s="182" t="s">
        <v>10</v>
      </c>
      <c r="I5" s="182" t="s">
        <v>11</v>
      </c>
      <c r="J5" s="191" t="s">
        <v>12</v>
      </c>
      <c r="K5" s="198" t="s">
        <v>13</v>
      </c>
      <c r="L5" s="182" t="s">
        <v>14</v>
      </c>
      <c r="M5" s="182" t="s">
        <v>15</v>
      </c>
      <c r="N5" s="182" t="s">
        <v>16</v>
      </c>
      <c r="O5" s="191" t="s">
        <v>17</v>
      </c>
      <c r="P5" s="200" t="s">
        <v>18</v>
      </c>
      <c r="Q5" s="182"/>
      <c r="R5" s="182"/>
      <c r="S5" s="182"/>
      <c r="T5" s="182" t="s">
        <v>19</v>
      </c>
      <c r="U5" s="182"/>
      <c r="V5" s="182"/>
      <c r="W5" s="191"/>
    </row>
    <row r="6" spans="1:23" s="6" customFormat="1" ht="99.75" customHeight="1" thickBot="1" x14ac:dyDescent="0.35">
      <c r="B6" s="189"/>
      <c r="C6" s="192"/>
      <c r="D6" s="199"/>
      <c r="E6" s="183"/>
      <c r="F6" s="7" t="s">
        <v>20</v>
      </c>
      <c r="G6" s="7" t="s">
        <v>21</v>
      </c>
      <c r="H6" s="183"/>
      <c r="I6" s="183"/>
      <c r="J6" s="192"/>
      <c r="K6" s="199"/>
      <c r="L6" s="183"/>
      <c r="M6" s="183"/>
      <c r="N6" s="183"/>
      <c r="O6" s="192"/>
      <c r="P6" s="8" t="s">
        <v>13</v>
      </c>
      <c r="Q6" s="7" t="s">
        <v>14</v>
      </c>
      <c r="R6" s="7" t="s">
        <v>15</v>
      </c>
      <c r="S6" s="7" t="s">
        <v>16</v>
      </c>
      <c r="T6" s="7" t="s">
        <v>13</v>
      </c>
      <c r="U6" s="7" t="s">
        <v>14</v>
      </c>
      <c r="V6" s="7" t="s">
        <v>15</v>
      </c>
      <c r="W6" s="9" t="s">
        <v>16</v>
      </c>
    </row>
    <row r="7" spans="1:23" ht="59.25" customHeight="1" thickBot="1" x14ac:dyDescent="0.35">
      <c r="B7" s="10"/>
      <c r="C7" s="11" t="s">
        <v>22</v>
      </c>
      <c r="D7" s="12">
        <f t="shared" ref="D7:I7" si="0">SUM(D8:D8)</f>
        <v>41</v>
      </c>
      <c r="E7" s="13">
        <f t="shared" si="0"/>
        <v>314</v>
      </c>
      <c r="F7" s="13">
        <f t="shared" si="0"/>
        <v>107</v>
      </c>
      <c r="G7" s="13">
        <f t="shared" si="0"/>
        <v>0</v>
      </c>
      <c r="H7" s="14">
        <f t="shared" si="0"/>
        <v>82326</v>
      </c>
      <c r="I7" s="14">
        <f t="shared" si="0"/>
        <v>118900</v>
      </c>
      <c r="J7" s="15">
        <f>+H7/I7</f>
        <v>0.6923969722455845</v>
      </c>
      <c r="K7" s="12">
        <f>SUM(K8:K8)</f>
        <v>5</v>
      </c>
      <c r="L7" s="13">
        <f>SUM(L8:L8)</f>
        <v>5</v>
      </c>
      <c r="M7" s="16">
        <f>SUM(M8:M8)</f>
        <v>4550</v>
      </c>
      <c r="N7" s="14">
        <f>SUM(N8:N8)</f>
        <v>14873</v>
      </c>
      <c r="O7" s="15">
        <f t="shared" ref="O7" si="1">+N7/H7</f>
        <v>0.18065981585404367</v>
      </c>
      <c r="P7" s="12">
        <f t="shared" ref="P7:W7" si="2">SUM(P8:P8)</f>
        <v>0</v>
      </c>
      <c r="Q7" s="13">
        <f t="shared" si="2"/>
        <v>0</v>
      </c>
      <c r="R7" s="13">
        <f t="shared" si="2"/>
        <v>0</v>
      </c>
      <c r="S7" s="13">
        <f t="shared" si="2"/>
        <v>0</v>
      </c>
      <c r="T7" s="13">
        <f t="shared" si="2"/>
        <v>0</v>
      </c>
      <c r="U7" s="13">
        <f t="shared" si="2"/>
        <v>0</v>
      </c>
      <c r="V7" s="13">
        <f t="shared" si="2"/>
        <v>0</v>
      </c>
      <c r="W7" s="17">
        <f t="shared" si="2"/>
        <v>0</v>
      </c>
    </row>
    <row r="8" spans="1:23" ht="58.5" customHeight="1" x14ac:dyDescent="0.3">
      <c r="A8" s="1">
        <v>1</v>
      </c>
      <c r="B8" s="18">
        <v>1</v>
      </c>
      <c r="C8" s="19" t="s">
        <v>95</v>
      </c>
      <c r="D8" s="20">
        <v>41</v>
      </c>
      <c r="E8" s="21">
        <v>314</v>
      </c>
      <c r="F8" s="21">
        <v>107</v>
      </c>
      <c r="G8" s="22"/>
      <c r="H8" s="23">
        <v>82326</v>
      </c>
      <c r="I8" s="23">
        <v>118900</v>
      </c>
      <c r="J8" s="24">
        <f>+H8/I8</f>
        <v>0.6923969722455845</v>
      </c>
      <c r="K8" s="25">
        <v>5</v>
      </c>
      <c r="L8" s="26">
        <v>5</v>
      </c>
      <c r="M8" s="27">
        <v>4550</v>
      </c>
      <c r="N8" s="28">
        <v>14873</v>
      </c>
      <c r="O8" s="24">
        <f>+N8/H8</f>
        <v>0.18065981585404367</v>
      </c>
      <c r="P8" s="29"/>
      <c r="Q8" s="26"/>
      <c r="R8" s="30"/>
      <c r="S8" s="26"/>
      <c r="T8" s="26"/>
      <c r="U8" s="26"/>
      <c r="V8" s="28"/>
      <c r="W8" s="31"/>
    </row>
    <row r="9" spans="1:23" s="32" customFormat="1" ht="13.8" x14ac:dyDescent="0.3">
      <c r="C9" s="33"/>
      <c r="D9" s="33"/>
    </row>
    <row r="10" spans="1:23" s="32" customFormat="1" ht="13.8" x14ac:dyDescent="0.3">
      <c r="C10" s="33"/>
      <c r="D10" s="33"/>
    </row>
    <row r="11" spans="1:23" s="34" customFormat="1" ht="24.6" x14ac:dyDescent="0.3">
      <c r="C11" s="35"/>
      <c r="D11" s="35"/>
      <c r="L11" s="36"/>
      <c r="M11" s="36"/>
      <c r="N11" s="36"/>
    </row>
    <row r="12" spans="1:23" s="32" customFormat="1" ht="13.8" x14ac:dyDescent="0.3">
      <c r="C12" s="33"/>
      <c r="D12" s="33"/>
    </row>
    <row r="13" spans="1:23" s="32" customFormat="1" ht="13.8" x14ac:dyDescent="0.3">
      <c r="C13" s="33"/>
      <c r="D13" s="33"/>
    </row>
    <row r="14" spans="1:23" s="32" customFormat="1" ht="13.8" x14ac:dyDescent="0.3">
      <c r="C14" s="33"/>
      <c r="D14" s="33"/>
    </row>
    <row r="15" spans="1:23" s="32" customFormat="1" ht="13.8" x14ac:dyDescent="0.3">
      <c r="C15" s="33"/>
      <c r="D15" s="33"/>
    </row>
    <row r="16" spans="1:23" s="32" customFormat="1" ht="13.8" x14ac:dyDescent="0.3">
      <c r="C16" s="33"/>
      <c r="D16" s="33"/>
    </row>
    <row r="17" spans="3:4" s="32" customFormat="1" ht="13.8" x14ac:dyDescent="0.3">
      <c r="C17" s="33"/>
      <c r="D17" s="33"/>
    </row>
    <row r="18" spans="3:4" s="32" customFormat="1" ht="13.8" x14ac:dyDescent="0.3">
      <c r="C18" s="33"/>
      <c r="D18" s="33"/>
    </row>
    <row r="19" spans="3:4" s="32" customFormat="1" ht="13.8" x14ac:dyDescent="0.3">
      <c r="C19" s="33"/>
      <c r="D19" s="33"/>
    </row>
    <row r="20" spans="3:4" s="32" customFormat="1" ht="13.8" x14ac:dyDescent="0.3">
      <c r="C20" s="33"/>
      <c r="D20" s="33"/>
    </row>
    <row r="21" spans="3:4" s="32" customFormat="1" ht="13.8" x14ac:dyDescent="0.3">
      <c r="C21" s="33"/>
      <c r="D21" s="33"/>
    </row>
    <row r="22" spans="3:4" s="32" customFormat="1" ht="13.8" x14ac:dyDescent="0.3">
      <c r="C22" s="33"/>
      <c r="D22" s="33"/>
    </row>
    <row r="23" spans="3:4" s="32" customFormat="1" ht="13.8" x14ac:dyDescent="0.3">
      <c r="C23" s="33"/>
      <c r="D23" s="33"/>
    </row>
    <row r="24" spans="3:4" s="32" customFormat="1" ht="13.8" x14ac:dyDescent="0.3">
      <c r="C24" s="33"/>
      <c r="D24" s="33"/>
    </row>
    <row r="25" spans="3:4" s="32" customFormat="1" ht="13.8" x14ac:dyDescent="0.3">
      <c r="C25" s="33"/>
      <c r="D25" s="33"/>
    </row>
    <row r="26" spans="3:4" s="32" customFormat="1" ht="13.8" x14ac:dyDescent="0.3">
      <c r="C26" s="33"/>
      <c r="D26" s="33"/>
    </row>
    <row r="27" spans="3:4" s="32" customFormat="1" ht="13.8" x14ac:dyDescent="0.3">
      <c r="C27" s="33"/>
      <c r="D27" s="33"/>
    </row>
    <row r="28" spans="3:4" s="32" customFormat="1" ht="13.8" x14ac:dyDescent="0.3">
      <c r="C28" s="33"/>
      <c r="D28" s="33"/>
    </row>
    <row r="29" spans="3:4" s="32" customFormat="1" ht="13.8" x14ac:dyDescent="0.3">
      <c r="C29" s="33"/>
      <c r="D29" s="33"/>
    </row>
    <row r="30" spans="3:4" s="32" customFormat="1" ht="13.8" x14ac:dyDescent="0.3">
      <c r="C30" s="33"/>
      <c r="D30" s="33"/>
    </row>
    <row r="31" spans="3:4" s="32" customFormat="1" ht="13.8" x14ac:dyDescent="0.3">
      <c r="C31" s="33"/>
      <c r="D31" s="33"/>
    </row>
    <row r="32" spans="3:4" s="32" customFormat="1" ht="13.8" x14ac:dyDescent="0.3">
      <c r="C32" s="33"/>
      <c r="D32" s="33"/>
    </row>
    <row r="33" spans="3:4" s="32" customFormat="1" ht="13.8" x14ac:dyDescent="0.3">
      <c r="C33" s="33"/>
      <c r="D33" s="33"/>
    </row>
    <row r="34" spans="3:4" s="32" customFormat="1" ht="13.8" x14ac:dyDescent="0.3">
      <c r="C34" s="33"/>
      <c r="D34" s="33"/>
    </row>
    <row r="35" spans="3:4" s="32" customFormat="1" ht="13.8" x14ac:dyDescent="0.3">
      <c r="C35" s="33"/>
      <c r="D35" s="33"/>
    </row>
    <row r="36" spans="3:4" s="32" customFormat="1" ht="13.8" x14ac:dyDescent="0.3">
      <c r="C36" s="33"/>
      <c r="D36" s="33"/>
    </row>
    <row r="37" spans="3:4" s="32" customFormat="1" ht="13.8" x14ac:dyDescent="0.3">
      <c r="C37" s="33"/>
      <c r="D37" s="33"/>
    </row>
    <row r="38" spans="3:4" s="32" customFormat="1" ht="13.8" x14ac:dyDescent="0.3">
      <c r="C38" s="33"/>
      <c r="D38" s="33"/>
    </row>
    <row r="39" spans="3:4" s="32" customFormat="1" ht="13.8" x14ac:dyDescent="0.3">
      <c r="C39" s="33"/>
      <c r="D39" s="33"/>
    </row>
    <row r="40" spans="3:4" s="32" customFormat="1" ht="13.8" x14ac:dyDescent="0.3">
      <c r="C40" s="33"/>
      <c r="D40" s="33"/>
    </row>
    <row r="41" spans="3:4" s="32" customFormat="1" ht="13.8" x14ac:dyDescent="0.3">
      <c r="C41" s="33"/>
      <c r="D41" s="33"/>
    </row>
    <row r="42" spans="3:4" s="32" customFormat="1" ht="13.8" x14ac:dyDescent="0.3">
      <c r="C42" s="33"/>
      <c r="D42" s="33"/>
    </row>
    <row r="43" spans="3:4" s="32" customFormat="1" ht="13.8" x14ac:dyDescent="0.3">
      <c r="C43" s="33"/>
      <c r="D43" s="33"/>
    </row>
    <row r="44" spans="3:4" s="32" customFormat="1" ht="13.8" x14ac:dyDescent="0.3">
      <c r="C44" s="33"/>
      <c r="D44" s="33"/>
    </row>
    <row r="45" spans="3:4" s="32" customFormat="1" ht="13.8" x14ac:dyDescent="0.3">
      <c r="C45" s="33"/>
      <c r="D45" s="33"/>
    </row>
    <row r="46" spans="3:4" s="32" customFormat="1" ht="13.8" x14ac:dyDescent="0.3">
      <c r="C46" s="33"/>
      <c r="D46" s="33"/>
    </row>
    <row r="47" spans="3:4" s="32" customFormat="1" ht="13.8" x14ac:dyDescent="0.3">
      <c r="C47" s="33"/>
      <c r="D47" s="33"/>
    </row>
    <row r="48" spans="3:4" s="32" customFormat="1" ht="13.8" x14ac:dyDescent="0.3">
      <c r="C48" s="33"/>
      <c r="D48" s="33"/>
    </row>
    <row r="49" spans="3:4" s="32" customFormat="1" ht="13.8" x14ac:dyDescent="0.3">
      <c r="C49" s="33"/>
      <c r="D49" s="33"/>
    </row>
    <row r="50" spans="3:4" s="32" customFormat="1" ht="13.8" x14ac:dyDescent="0.3">
      <c r="C50" s="33"/>
      <c r="D50" s="33"/>
    </row>
    <row r="51" spans="3:4" s="32" customFormat="1" ht="13.8" x14ac:dyDescent="0.3">
      <c r="C51" s="33"/>
      <c r="D51" s="33"/>
    </row>
    <row r="52" spans="3:4" s="32" customFormat="1" ht="13.8" x14ac:dyDescent="0.3">
      <c r="C52" s="33"/>
      <c r="D52" s="33"/>
    </row>
    <row r="53" spans="3:4" s="32" customFormat="1" ht="13.8" x14ac:dyDescent="0.3">
      <c r="C53" s="33"/>
      <c r="D53" s="33"/>
    </row>
    <row r="54" spans="3:4" s="32" customFormat="1" ht="13.8" x14ac:dyDescent="0.3">
      <c r="C54" s="33"/>
      <c r="D54" s="33"/>
    </row>
    <row r="55" spans="3:4" s="32" customFormat="1" ht="13.8" x14ac:dyDescent="0.3">
      <c r="C55" s="33"/>
      <c r="D55" s="33"/>
    </row>
    <row r="56" spans="3:4" s="32" customFormat="1" ht="13.8" x14ac:dyDescent="0.3">
      <c r="C56" s="33"/>
      <c r="D56" s="33"/>
    </row>
    <row r="57" spans="3:4" s="32" customFormat="1" ht="13.8" x14ac:dyDescent="0.3">
      <c r="C57" s="33"/>
      <c r="D57" s="33"/>
    </row>
    <row r="58" spans="3:4" s="32" customFormat="1" ht="13.8" x14ac:dyDescent="0.3">
      <c r="C58" s="33"/>
      <c r="D58" s="33"/>
    </row>
    <row r="59" spans="3:4" s="32" customFormat="1" ht="13.8" x14ac:dyDescent="0.3">
      <c r="C59" s="33"/>
      <c r="D59" s="33"/>
    </row>
    <row r="60" spans="3:4" s="32" customFormat="1" ht="13.8" x14ac:dyDescent="0.3">
      <c r="C60" s="33"/>
      <c r="D60" s="33"/>
    </row>
    <row r="61" spans="3:4" s="32" customFormat="1" ht="13.8" x14ac:dyDescent="0.3">
      <c r="C61" s="33"/>
      <c r="D61" s="33"/>
    </row>
    <row r="62" spans="3:4" s="32" customFormat="1" ht="13.8" x14ac:dyDescent="0.3">
      <c r="C62" s="33"/>
      <c r="D62" s="33"/>
    </row>
    <row r="63" spans="3:4" s="32" customFormat="1" ht="13.8" x14ac:dyDescent="0.3">
      <c r="C63" s="33"/>
      <c r="D63" s="33"/>
    </row>
    <row r="64" spans="3:4" s="32" customFormat="1" ht="13.8" x14ac:dyDescent="0.3">
      <c r="C64" s="33"/>
      <c r="D64" s="33"/>
    </row>
    <row r="65" spans="3:4" s="32" customFormat="1" ht="13.8" x14ac:dyDescent="0.3">
      <c r="C65" s="33"/>
      <c r="D65" s="33"/>
    </row>
    <row r="66" spans="3:4" s="32" customFormat="1" ht="13.8" x14ac:dyDescent="0.3">
      <c r="C66" s="33"/>
      <c r="D66" s="33"/>
    </row>
    <row r="67" spans="3:4" s="32" customFormat="1" ht="13.8" x14ac:dyDescent="0.3">
      <c r="C67" s="33"/>
      <c r="D67" s="33"/>
    </row>
    <row r="68" spans="3:4" s="32" customFormat="1" ht="13.8" x14ac:dyDescent="0.3">
      <c r="C68" s="33"/>
      <c r="D68" s="33"/>
    </row>
    <row r="69" spans="3:4" s="32" customFormat="1" ht="13.8" x14ac:dyDescent="0.3">
      <c r="C69" s="33"/>
      <c r="D69" s="33"/>
    </row>
    <row r="70" spans="3:4" s="32" customFormat="1" ht="13.8" x14ac:dyDescent="0.3">
      <c r="C70" s="33"/>
      <c r="D70" s="33"/>
    </row>
    <row r="71" spans="3:4" s="32" customFormat="1" ht="13.8" x14ac:dyDescent="0.3">
      <c r="C71" s="33"/>
      <c r="D71" s="33"/>
    </row>
    <row r="72" spans="3:4" s="32" customFormat="1" ht="13.8" x14ac:dyDescent="0.3">
      <c r="C72" s="33"/>
      <c r="D72" s="33"/>
    </row>
    <row r="73" spans="3:4" s="32" customFormat="1" ht="13.8" x14ac:dyDescent="0.3">
      <c r="C73" s="33"/>
      <c r="D73" s="33"/>
    </row>
    <row r="74" spans="3:4" s="32" customFormat="1" ht="13.8" x14ac:dyDescent="0.3">
      <c r="C74" s="33"/>
      <c r="D74" s="33"/>
    </row>
    <row r="75" spans="3:4" s="32" customFormat="1" ht="13.8" x14ac:dyDescent="0.3">
      <c r="C75" s="33"/>
      <c r="D75" s="33"/>
    </row>
    <row r="76" spans="3:4" s="32" customFormat="1" ht="13.8" x14ac:dyDescent="0.3">
      <c r="C76" s="33"/>
      <c r="D76" s="33"/>
    </row>
    <row r="77" spans="3:4" s="32" customFormat="1" ht="13.8" x14ac:dyDescent="0.3">
      <c r="C77" s="33"/>
      <c r="D77" s="33"/>
    </row>
    <row r="78" spans="3:4" s="32" customFormat="1" ht="13.8" x14ac:dyDescent="0.3">
      <c r="C78" s="33"/>
      <c r="D78" s="33"/>
    </row>
    <row r="79" spans="3:4" s="32" customFormat="1" ht="13.8" x14ac:dyDescent="0.3">
      <c r="C79" s="33"/>
      <c r="D79" s="33"/>
    </row>
    <row r="80" spans="3:4" s="32" customFormat="1" ht="13.8" x14ac:dyDescent="0.3">
      <c r="C80" s="33"/>
      <c r="D80" s="33"/>
    </row>
    <row r="81" spans="3:4" s="32" customFormat="1" ht="13.8" x14ac:dyDescent="0.3">
      <c r="C81" s="33"/>
      <c r="D81" s="33"/>
    </row>
    <row r="82" spans="3:4" s="32" customFormat="1" ht="13.8" x14ac:dyDescent="0.3">
      <c r="C82" s="33"/>
      <c r="D82" s="33"/>
    </row>
    <row r="83" spans="3:4" s="32" customFormat="1" ht="13.8" x14ac:dyDescent="0.3">
      <c r="C83" s="33"/>
      <c r="D83" s="33"/>
    </row>
    <row r="84" spans="3:4" s="32" customFormat="1" ht="13.8" x14ac:dyDescent="0.3">
      <c r="C84" s="33"/>
      <c r="D84" s="33"/>
    </row>
    <row r="85" spans="3:4" s="32" customFormat="1" ht="13.8" x14ac:dyDescent="0.3">
      <c r="C85" s="33"/>
      <c r="D85" s="33"/>
    </row>
    <row r="86" spans="3:4" s="32" customFormat="1" ht="13.8" x14ac:dyDescent="0.3">
      <c r="C86" s="33"/>
      <c r="D86" s="33"/>
    </row>
    <row r="87" spans="3:4" s="32" customFormat="1" ht="13.8" x14ac:dyDescent="0.3">
      <c r="C87" s="33"/>
      <c r="D87" s="33"/>
    </row>
    <row r="88" spans="3:4" s="32" customFormat="1" ht="13.8" x14ac:dyDescent="0.3">
      <c r="C88" s="33"/>
      <c r="D88" s="33"/>
    </row>
    <row r="89" spans="3:4" s="32" customFormat="1" ht="13.8" x14ac:dyDescent="0.3">
      <c r="C89" s="33"/>
      <c r="D89" s="33"/>
    </row>
    <row r="90" spans="3:4" s="32" customFormat="1" ht="13.8" x14ac:dyDescent="0.3">
      <c r="C90" s="33"/>
      <c r="D90" s="33"/>
    </row>
    <row r="91" spans="3:4" s="32" customFormat="1" ht="13.8" x14ac:dyDescent="0.3">
      <c r="C91" s="33"/>
      <c r="D91" s="33"/>
    </row>
    <row r="92" spans="3:4" s="32" customFormat="1" ht="13.8" x14ac:dyDescent="0.3">
      <c r="C92" s="33"/>
      <c r="D92" s="33"/>
    </row>
    <row r="93" spans="3:4" s="32" customFormat="1" ht="13.8" x14ac:dyDescent="0.3">
      <c r="C93" s="33"/>
      <c r="D93" s="33"/>
    </row>
    <row r="94" spans="3:4" s="32" customFormat="1" ht="13.8" x14ac:dyDescent="0.3">
      <c r="C94" s="33"/>
      <c r="D94" s="33"/>
    </row>
    <row r="95" spans="3:4" s="32" customFormat="1" ht="13.8" x14ac:dyDescent="0.3">
      <c r="C95" s="33"/>
      <c r="D95" s="33"/>
    </row>
    <row r="96" spans="3:4" s="32" customFormat="1" ht="13.8" x14ac:dyDescent="0.3">
      <c r="C96" s="33"/>
      <c r="D96" s="33"/>
    </row>
    <row r="97" spans="3:4" s="32" customFormat="1" ht="13.8" x14ac:dyDescent="0.3">
      <c r="C97" s="33"/>
      <c r="D97" s="33"/>
    </row>
    <row r="98" spans="3:4" s="32" customFormat="1" ht="13.8" x14ac:dyDescent="0.3">
      <c r="C98" s="33"/>
      <c r="D98" s="33"/>
    </row>
    <row r="99" spans="3:4" s="32" customFormat="1" ht="13.8" x14ac:dyDescent="0.3">
      <c r="C99" s="33"/>
      <c r="D99" s="33"/>
    </row>
    <row r="100" spans="3:4" s="32" customFormat="1" ht="13.8" x14ac:dyDescent="0.3">
      <c r="C100" s="33"/>
      <c r="D100" s="33"/>
    </row>
    <row r="101" spans="3:4" s="32" customFormat="1" ht="13.8" x14ac:dyDescent="0.3">
      <c r="C101" s="33"/>
      <c r="D101" s="33"/>
    </row>
    <row r="102" spans="3:4" s="32" customFormat="1" ht="13.8" x14ac:dyDescent="0.3">
      <c r="C102" s="33"/>
      <c r="D102" s="33"/>
    </row>
    <row r="103" spans="3:4" s="32" customFormat="1" ht="13.8" x14ac:dyDescent="0.3">
      <c r="C103" s="33"/>
      <c r="D103" s="33"/>
    </row>
    <row r="104" spans="3:4" s="32" customFormat="1" ht="13.8" x14ac:dyDescent="0.3">
      <c r="C104" s="33"/>
      <c r="D104" s="33"/>
    </row>
    <row r="105" spans="3:4" s="32" customFormat="1" ht="13.8" x14ac:dyDescent="0.3">
      <c r="C105" s="33"/>
      <c r="D105" s="33"/>
    </row>
    <row r="106" spans="3:4" s="32" customFormat="1" ht="13.8" x14ac:dyDescent="0.3">
      <c r="C106" s="33"/>
      <c r="D106" s="33"/>
    </row>
    <row r="107" spans="3:4" s="32" customFormat="1" ht="13.8" x14ac:dyDescent="0.3">
      <c r="C107" s="33"/>
      <c r="D107" s="33"/>
    </row>
    <row r="108" spans="3:4" s="32" customFormat="1" ht="13.8" x14ac:dyDescent="0.3">
      <c r="C108" s="33"/>
      <c r="D108" s="33"/>
    </row>
    <row r="109" spans="3:4" s="32" customFormat="1" ht="13.8" x14ac:dyDescent="0.3">
      <c r="C109" s="33"/>
      <c r="D109" s="33"/>
    </row>
    <row r="110" spans="3:4" s="32" customFormat="1" ht="13.8" x14ac:dyDescent="0.3">
      <c r="C110" s="33"/>
      <c r="D110" s="33"/>
    </row>
    <row r="111" spans="3:4" s="32" customFormat="1" ht="13.8" x14ac:dyDescent="0.3">
      <c r="C111" s="33"/>
      <c r="D111" s="33"/>
    </row>
    <row r="112" spans="3:4" s="32" customFormat="1" ht="13.8" x14ac:dyDescent="0.3">
      <c r="C112" s="33"/>
      <c r="D112" s="33"/>
    </row>
    <row r="113" spans="3:4" s="32" customFormat="1" ht="13.8" x14ac:dyDescent="0.3">
      <c r="C113" s="33"/>
      <c r="D113" s="33"/>
    </row>
    <row r="114" spans="3:4" s="32" customFormat="1" ht="13.8" x14ac:dyDescent="0.3">
      <c r="C114" s="33"/>
      <c r="D114" s="33"/>
    </row>
    <row r="115" spans="3:4" s="32" customFormat="1" ht="13.8" x14ac:dyDescent="0.3">
      <c r="C115" s="33"/>
      <c r="D115" s="33"/>
    </row>
    <row r="116" spans="3:4" s="32" customFormat="1" ht="13.8" x14ac:dyDescent="0.3">
      <c r="C116" s="33"/>
      <c r="D116" s="33"/>
    </row>
    <row r="117" spans="3:4" s="32" customFormat="1" ht="13.8" x14ac:dyDescent="0.3">
      <c r="C117" s="33"/>
      <c r="D117" s="33"/>
    </row>
    <row r="118" spans="3:4" s="32" customFormat="1" ht="13.8" x14ac:dyDescent="0.3">
      <c r="C118" s="33"/>
      <c r="D118" s="33"/>
    </row>
    <row r="119" spans="3:4" s="32" customFormat="1" ht="13.8" x14ac:dyDescent="0.3">
      <c r="C119" s="33"/>
      <c r="D119" s="33"/>
    </row>
    <row r="120" spans="3:4" s="32" customFormat="1" ht="13.8" x14ac:dyDescent="0.3">
      <c r="C120" s="33"/>
      <c r="D120" s="33"/>
    </row>
    <row r="121" spans="3:4" s="32" customFormat="1" ht="13.8" x14ac:dyDescent="0.3">
      <c r="C121" s="33"/>
      <c r="D121" s="33"/>
    </row>
    <row r="122" spans="3:4" s="32" customFormat="1" ht="13.8" x14ac:dyDescent="0.3">
      <c r="C122" s="33"/>
      <c r="D122" s="33"/>
    </row>
    <row r="123" spans="3:4" s="32" customFormat="1" ht="13.8" x14ac:dyDescent="0.3">
      <c r="C123" s="33"/>
      <c r="D123" s="33"/>
    </row>
    <row r="124" spans="3:4" s="32" customFormat="1" ht="13.8" x14ac:dyDescent="0.3">
      <c r="C124" s="33"/>
      <c r="D124" s="33"/>
    </row>
    <row r="125" spans="3:4" s="32" customFormat="1" ht="13.8" x14ac:dyDescent="0.3">
      <c r="C125" s="33"/>
      <c r="D125" s="33"/>
    </row>
    <row r="126" spans="3:4" s="32" customFormat="1" ht="13.8" x14ac:dyDescent="0.3">
      <c r="C126" s="33"/>
      <c r="D126" s="33"/>
    </row>
    <row r="127" spans="3:4" s="32" customFormat="1" ht="13.8" x14ac:dyDescent="0.3">
      <c r="C127" s="33"/>
      <c r="D127" s="33"/>
    </row>
    <row r="128" spans="3:4" s="32" customFormat="1" ht="13.8" x14ac:dyDescent="0.3">
      <c r="C128" s="33"/>
      <c r="D128" s="33"/>
    </row>
    <row r="129" spans="3:4" s="32" customFormat="1" ht="13.8" x14ac:dyDescent="0.3">
      <c r="C129" s="33"/>
      <c r="D129" s="33"/>
    </row>
    <row r="130" spans="3:4" s="32" customFormat="1" ht="13.8" x14ac:dyDescent="0.3">
      <c r="C130" s="33"/>
      <c r="D130" s="33"/>
    </row>
    <row r="131" spans="3:4" s="32" customFormat="1" ht="13.8" x14ac:dyDescent="0.3">
      <c r="C131" s="33"/>
      <c r="D131" s="33"/>
    </row>
    <row r="132" spans="3:4" s="32" customFormat="1" ht="13.8" x14ac:dyDescent="0.3">
      <c r="C132" s="33"/>
      <c r="D132" s="33"/>
    </row>
    <row r="133" spans="3:4" s="32" customFormat="1" ht="13.8" x14ac:dyDescent="0.3">
      <c r="C133" s="33"/>
      <c r="D133" s="33"/>
    </row>
    <row r="134" spans="3:4" s="32" customFormat="1" ht="13.8" x14ac:dyDescent="0.3">
      <c r="C134" s="33"/>
      <c r="D134" s="33"/>
    </row>
    <row r="135" spans="3:4" s="32" customFormat="1" ht="13.8" x14ac:dyDescent="0.3">
      <c r="C135" s="33"/>
      <c r="D135" s="33"/>
    </row>
    <row r="136" spans="3:4" s="32" customFormat="1" ht="13.8" x14ac:dyDescent="0.3">
      <c r="C136" s="33"/>
      <c r="D136" s="33"/>
    </row>
    <row r="137" spans="3:4" s="32" customFormat="1" ht="13.8" x14ac:dyDescent="0.3">
      <c r="C137" s="33"/>
      <c r="D137" s="33"/>
    </row>
    <row r="138" spans="3:4" s="32" customFormat="1" ht="13.8" x14ac:dyDescent="0.3">
      <c r="C138" s="33"/>
      <c r="D138" s="33"/>
    </row>
    <row r="139" spans="3:4" s="32" customFormat="1" ht="13.8" x14ac:dyDescent="0.3">
      <c r="C139" s="33"/>
      <c r="D139" s="33"/>
    </row>
    <row r="140" spans="3:4" s="32" customFormat="1" ht="13.8" x14ac:dyDescent="0.3">
      <c r="C140" s="33"/>
      <c r="D140" s="33"/>
    </row>
    <row r="141" spans="3:4" s="32" customFormat="1" ht="13.8" x14ac:dyDescent="0.3">
      <c r="C141" s="33"/>
      <c r="D141" s="33"/>
    </row>
    <row r="142" spans="3:4" s="32" customFormat="1" ht="13.8" x14ac:dyDescent="0.3">
      <c r="C142" s="33"/>
      <c r="D142" s="33"/>
    </row>
    <row r="143" spans="3:4" s="32" customFormat="1" ht="13.8" x14ac:dyDescent="0.3">
      <c r="C143" s="33"/>
      <c r="D143" s="33"/>
    </row>
    <row r="144" spans="3:4" s="32" customFormat="1" ht="13.8" x14ac:dyDescent="0.3">
      <c r="C144" s="33"/>
      <c r="D144" s="33"/>
    </row>
    <row r="145" spans="3:4" s="32" customFormat="1" ht="13.8" x14ac:dyDescent="0.3">
      <c r="C145" s="33"/>
      <c r="D145" s="33"/>
    </row>
    <row r="146" spans="3:4" s="32" customFormat="1" ht="13.8" x14ac:dyDescent="0.3">
      <c r="C146" s="33"/>
      <c r="D146" s="33"/>
    </row>
    <row r="147" spans="3:4" s="32" customFormat="1" ht="13.8" x14ac:dyDescent="0.3">
      <c r="C147" s="33"/>
      <c r="D147" s="33"/>
    </row>
    <row r="148" spans="3:4" s="32" customFormat="1" ht="13.8" x14ac:dyDescent="0.3">
      <c r="C148" s="33"/>
      <c r="D148" s="33"/>
    </row>
    <row r="149" spans="3:4" s="32" customFormat="1" ht="13.8" x14ac:dyDescent="0.3">
      <c r="C149" s="33"/>
      <c r="D149" s="33"/>
    </row>
    <row r="150" spans="3:4" s="32" customFormat="1" ht="13.8" x14ac:dyDescent="0.3">
      <c r="C150" s="33"/>
      <c r="D150" s="33"/>
    </row>
    <row r="151" spans="3:4" s="32" customFormat="1" ht="13.8" x14ac:dyDescent="0.3">
      <c r="C151" s="33"/>
      <c r="D151" s="33"/>
    </row>
    <row r="152" spans="3:4" s="32" customFormat="1" ht="13.8" x14ac:dyDescent="0.3">
      <c r="C152" s="33"/>
      <c r="D152" s="33"/>
    </row>
    <row r="153" spans="3:4" s="32" customFormat="1" ht="13.8" x14ac:dyDescent="0.3">
      <c r="C153" s="33"/>
      <c r="D153" s="33"/>
    </row>
    <row r="154" spans="3:4" s="32" customFormat="1" ht="13.8" x14ac:dyDescent="0.3">
      <c r="C154" s="33"/>
      <c r="D154" s="33"/>
    </row>
    <row r="155" spans="3:4" s="32" customFormat="1" ht="13.8" x14ac:dyDescent="0.3">
      <c r="C155" s="33"/>
      <c r="D155" s="33"/>
    </row>
    <row r="156" spans="3:4" s="32" customFormat="1" ht="13.8" x14ac:dyDescent="0.3">
      <c r="C156" s="33"/>
      <c r="D156" s="33"/>
    </row>
    <row r="157" spans="3:4" s="32" customFormat="1" ht="13.8" x14ac:dyDescent="0.3">
      <c r="C157" s="33"/>
      <c r="D157" s="33"/>
    </row>
    <row r="158" spans="3:4" s="32" customFormat="1" ht="13.8" x14ac:dyDescent="0.3">
      <c r="C158" s="33"/>
      <c r="D158" s="33"/>
    </row>
    <row r="159" spans="3:4" s="32" customFormat="1" ht="13.8" x14ac:dyDescent="0.3">
      <c r="C159" s="33"/>
      <c r="D159" s="33"/>
    </row>
    <row r="160" spans="3:4" s="32" customFormat="1" ht="13.8" x14ac:dyDescent="0.3">
      <c r="C160" s="33"/>
      <c r="D160" s="33"/>
    </row>
    <row r="161" spans="3:4" s="32" customFormat="1" ht="13.8" x14ac:dyDescent="0.3">
      <c r="C161" s="33"/>
      <c r="D161" s="33"/>
    </row>
    <row r="162" spans="3:4" s="32" customFormat="1" ht="13.8" x14ac:dyDescent="0.3">
      <c r="C162" s="33"/>
      <c r="D162" s="33"/>
    </row>
    <row r="163" spans="3:4" s="32" customFormat="1" ht="13.8" x14ac:dyDescent="0.3">
      <c r="C163" s="33"/>
      <c r="D163" s="33"/>
    </row>
    <row r="164" spans="3:4" s="32" customFormat="1" ht="13.8" x14ac:dyDescent="0.3">
      <c r="C164" s="33"/>
      <c r="D164" s="33"/>
    </row>
    <row r="165" spans="3:4" s="32" customFormat="1" ht="13.8" x14ac:dyDescent="0.3">
      <c r="C165" s="33"/>
      <c r="D165" s="33"/>
    </row>
    <row r="166" spans="3:4" s="32" customFormat="1" ht="13.8" x14ac:dyDescent="0.3">
      <c r="C166" s="33"/>
      <c r="D166" s="33"/>
    </row>
    <row r="167" spans="3:4" s="32" customFormat="1" ht="13.8" x14ac:dyDescent="0.3">
      <c r="C167" s="33"/>
      <c r="D167" s="33"/>
    </row>
    <row r="168" spans="3:4" s="32" customFormat="1" ht="13.8" x14ac:dyDescent="0.3">
      <c r="C168" s="33"/>
      <c r="D168" s="33"/>
    </row>
    <row r="169" spans="3:4" s="32" customFormat="1" ht="13.8" x14ac:dyDescent="0.3">
      <c r="C169" s="33"/>
      <c r="D169" s="33"/>
    </row>
    <row r="170" spans="3:4" s="32" customFormat="1" ht="13.8" x14ac:dyDescent="0.3">
      <c r="C170" s="33"/>
      <c r="D170" s="33"/>
    </row>
    <row r="171" spans="3:4" s="32" customFormat="1" ht="13.8" x14ac:dyDescent="0.3">
      <c r="C171" s="33"/>
      <c r="D171" s="33"/>
    </row>
    <row r="172" spans="3:4" s="32" customFormat="1" ht="13.8" x14ac:dyDescent="0.3">
      <c r="C172" s="33"/>
      <c r="D172" s="33"/>
    </row>
    <row r="173" spans="3:4" s="32" customFormat="1" ht="13.8" x14ac:dyDescent="0.3">
      <c r="C173" s="33"/>
      <c r="D173" s="33"/>
    </row>
    <row r="174" spans="3:4" s="32" customFormat="1" ht="13.8" x14ac:dyDescent="0.3">
      <c r="C174" s="33"/>
      <c r="D174" s="33"/>
    </row>
    <row r="175" spans="3:4" s="32" customFormat="1" ht="13.8" x14ac:dyDescent="0.3">
      <c r="C175" s="33"/>
      <c r="D175" s="33"/>
    </row>
    <row r="176" spans="3:4" s="32" customFormat="1" ht="13.8" x14ac:dyDescent="0.3">
      <c r="C176" s="33"/>
      <c r="D176" s="33"/>
    </row>
    <row r="177" spans="3:4" s="32" customFormat="1" ht="13.8" x14ac:dyDescent="0.3">
      <c r="C177" s="33"/>
      <c r="D177" s="33"/>
    </row>
    <row r="178" spans="3:4" s="32" customFormat="1" ht="13.8" x14ac:dyDescent="0.3">
      <c r="C178" s="33"/>
      <c r="D178" s="33"/>
    </row>
    <row r="179" spans="3:4" s="32" customFormat="1" ht="13.8" x14ac:dyDescent="0.3">
      <c r="C179" s="33"/>
      <c r="D179" s="33"/>
    </row>
    <row r="180" spans="3:4" s="32" customFormat="1" ht="13.8" x14ac:dyDescent="0.3">
      <c r="C180" s="33"/>
      <c r="D180" s="33"/>
    </row>
    <row r="181" spans="3:4" s="32" customFormat="1" ht="13.8" x14ac:dyDescent="0.3">
      <c r="C181" s="33"/>
      <c r="D181" s="33"/>
    </row>
    <row r="182" spans="3:4" s="32" customFormat="1" ht="13.8" x14ac:dyDescent="0.3">
      <c r="C182" s="33"/>
      <c r="D182" s="33"/>
    </row>
    <row r="183" spans="3:4" s="32" customFormat="1" ht="13.8" x14ac:dyDescent="0.3">
      <c r="C183" s="33"/>
      <c r="D183" s="33"/>
    </row>
    <row r="184" spans="3:4" s="32" customFormat="1" ht="13.8" x14ac:dyDescent="0.3">
      <c r="C184" s="33"/>
      <c r="D184" s="33"/>
    </row>
    <row r="185" spans="3:4" s="32" customFormat="1" ht="13.8" x14ac:dyDescent="0.3">
      <c r="C185" s="33"/>
      <c r="D185" s="33"/>
    </row>
    <row r="186" spans="3:4" s="32" customFormat="1" ht="13.8" x14ac:dyDescent="0.3">
      <c r="C186" s="33"/>
      <c r="D186" s="33"/>
    </row>
    <row r="187" spans="3:4" s="32" customFormat="1" ht="13.8" x14ac:dyDescent="0.3">
      <c r="C187" s="33"/>
      <c r="D187" s="33"/>
    </row>
    <row r="188" spans="3:4" s="32" customFormat="1" ht="13.8" x14ac:dyDescent="0.3">
      <c r="C188" s="33"/>
      <c r="D188" s="33"/>
    </row>
    <row r="189" spans="3:4" s="32" customFormat="1" ht="13.8" x14ac:dyDescent="0.3">
      <c r="C189" s="33"/>
      <c r="D189" s="33"/>
    </row>
  </sheetData>
  <autoFilter ref="A7:W7">
    <sortState ref="A8:Y20">
      <sortCondition ref="A7"/>
    </sortState>
  </autoFilter>
  <mergeCells count="21">
    <mergeCell ref="M5:M6"/>
    <mergeCell ref="N5:N6"/>
    <mergeCell ref="O5:O6"/>
    <mergeCell ref="P5:S5"/>
    <mergeCell ref="T5:W5"/>
    <mergeCell ref="L5:L6"/>
    <mergeCell ref="B1:W1"/>
    <mergeCell ref="B2:W2"/>
    <mergeCell ref="B3:E3"/>
    <mergeCell ref="B4:B6"/>
    <mergeCell ref="C4:C6"/>
    <mergeCell ref="D4:J4"/>
    <mergeCell ref="K4:O4"/>
    <mergeCell ref="P4:W4"/>
    <mergeCell ref="D5:D6"/>
    <mergeCell ref="E5:E6"/>
    <mergeCell ref="F5:G5"/>
    <mergeCell ref="H5:H6"/>
    <mergeCell ref="I5:I6"/>
    <mergeCell ref="J5:J6"/>
    <mergeCell ref="K5:K6"/>
  </mergeCells>
  <printOptions horizontalCentered="1"/>
  <pageMargins left="0" right="0" top="0.39370078740157483" bottom="0" header="0" footer="0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O39"/>
  <sheetViews>
    <sheetView view="pageBreakPreview" zoomScale="60" zoomScaleNormal="60" workbookViewId="0">
      <selection activeCell="B2" sqref="B2:K2"/>
    </sheetView>
  </sheetViews>
  <sheetFormatPr defaultColWidth="9.109375" defaultRowHeight="13.8" x14ac:dyDescent="0.25"/>
  <cols>
    <col min="1" max="1" width="4.44140625" style="38" bestFit="1" customWidth="1"/>
    <col min="2" max="2" width="6" style="69" bestFit="1" customWidth="1"/>
    <col min="3" max="3" width="33" style="70" customWidth="1"/>
    <col min="4" max="4" width="18.5546875" style="69" customWidth="1"/>
    <col min="5" max="5" width="20.88671875" style="69" customWidth="1"/>
    <col min="6" max="6" width="23.88671875" style="69" customWidth="1"/>
    <col min="7" max="7" width="28.88671875" style="70" customWidth="1"/>
    <col min="8" max="8" width="26.5546875" style="69" customWidth="1"/>
    <col min="9" max="9" width="25.33203125" style="69" customWidth="1"/>
    <col min="10" max="10" width="18.33203125" style="69" customWidth="1"/>
    <col min="11" max="11" width="21.6640625" style="69" customWidth="1"/>
    <col min="12" max="12" width="30" style="69" customWidth="1"/>
    <col min="13" max="14" width="26.33203125" style="69" customWidth="1"/>
    <col min="15" max="17" width="17.33203125" style="69" customWidth="1"/>
    <col min="18" max="16384" width="9.109375" style="69"/>
  </cols>
  <sheetData>
    <row r="1" spans="1:15" s="38" customFormat="1" ht="69.75" customHeight="1" x14ac:dyDescent="0.3">
      <c r="B1" s="205" t="s">
        <v>126</v>
      </c>
      <c r="C1" s="205"/>
      <c r="D1" s="205"/>
      <c r="E1" s="205"/>
      <c r="F1" s="205"/>
      <c r="G1" s="205"/>
      <c r="H1" s="205"/>
      <c r="I1" s="205"/>
      <c r="J1" s="205"/>
      <c r="K1" s="205"/>
    </row>
    <row r="2" spans="1:15" s="38" customFormat="1" ht="24.6" x14ac:dyDescent="0.3">
      <c r="B2" s="206" t="s">
        <v>0</v>
      </c>
      <c r="C2" s="206"/>
      <c r="D2" s="206"/>
      <c r="E2" s="206"/>
      <c r="F2" s="206"/>
      <c r="G2" s="206"/>
      <c r="H2" s="206"/>
      <c r="I2" s="206"/>
      <c r="J2" s="206"/>
      <c r="K2" s="206"/>
    </row>
    <row r="3" spans="1:15" s="39" customFormat="1" ht="18.600000000000001" thickBot="1" x14ac:dyDescent="0.35">
      <c r="B3" s="207" t="str">
        <f>+'Манзил(2023-2)'!B3:D3</f>
        <v>27.12.2023 йил ҳолатига</v>
      </c>
      <c r="C3" s="207"/>
      <c r="D3" s="207"/>
      <c r="E3" s="40"/>
      <c r="F3" s="40"/>
      <c r="G3" s="41"/>
      <c r="H3" s="41"/>
      <c r="I3" s="41"/>
      <c r="J3" s="42"/>
      <c r="K3" s="43" t="s">
        <v>23</v>
      </c>
    </row>
    <row r="4" spans="1:15" s="39" customFormat="1" ht="22.5" customHeight="1" x14ac:dyDescent="0.3">
      <c r="B4" s="208" t="s">
        <v>24</v>
      </c>
      <c r="C4" s="210" t="s">
        <v>25</v>
      </c>
      <c r="D4" s="212" t="s">
        <v>26</v>
      </c>
      <c r="E4" s="201" t="s">
        <v>27</v>
      </c>
      <c r="F4" s="203"/>
      <c r="G4" s="214" t="s">
        <v>28</v>
      </c>
      <c r="H4" s="201" t="s">
        <v>29</v>
      </c>
      <c r="I4" s="201" t="s">
        <v>30</v>
      </c>
      <c r="J4" s="201" t="s">
        <v>31</v>
      </c>
      <c r="K4" s="203" t="s">
        <v>32</v>
      </c>
    </row>
    <row r="5" spans="1:15" s="39" customFormat="1" ht="134.25" customHeight="1" thickBot="1" x14ac:dyDescent="0.35">
      <c r="B5" s="209"/>
      <c r="C5" s="211"/>
      <c r="D5" s="213"/>
      <c r="E5" s="44" t="s">
        <v>33</v>
      </c>
      <c r="F5" s="45" t="s">
        <v>34</v>
      </c>
      <c r="G5" s="215"/>
      <c r="H5" s="202"/>
      <c r="I5" s="202"/>
      <c r="J5" s="202"/>
      <c r="K5" s="204"/>
    </row>
    <row r="6" spans="1:15" s="39" customFormat="1" ht="36" customHeight="1" thickBot="1" x14ac:dyDescent="0.35">
      <c r="B6" s="46"/>
      <c r="C6" s="47" t="s">
        <v>35</v>
      </c>
      <c r="D6" s="48">
        <f t="shared" ref="D6:J6" si="0">+SUM(D7:D7)</f>
        <v>5</v>
      </c>
      <c r="E6" s="49">
        <f t="shared" si="0"/>
        <v>2</v>
      </c>
      <c r="F6" s="50">
        <f t="shared" si="0"/>
        <v>3</v>
      </c>
      <c r="G6" s="51">
        <f t="shared" si="0"/>
        <v>4550</v>
      </c>
      <c r="H6" s="52">
        <f t="shared" si="0"/>
        <v>3456.2145043599994</v>
      </c>
      <c r="I6" s="53">
        <f t="shared" si="0"/>
        <v>0</v>
      </c>
      <c r="J6" s="54">
        <f t="shared" si="0"/>
        <v>1093.7854956400006</v>
      </c>
      <c r="K6" s="55">
        <f>(H6+I6)/G6</f>
        <v>0.75960758337582401</v>
      </c>
      <c r="L6" s="56">
        <f>+H6-'[5]Соҳа(2023-1)'!J8</f>
        <v>-143401.20456725999</v>
      </c>
    </row>
    <row r="7" spans="1:15" s="39" customFormat="1" ht="43.5" customHeight="1" x14ac:dyDescent="0.3">
      <c r="A7" s="39">
        <v>1</v>
      </c>
      <c r="B7" s="57">
        <f t="shared" ref="B7" si="1">+B6+1</f>
        <v>1</v>
      </c>
      <c r="C7" s="58" t="s">
        <v>95</v>
      </c>
      <c r="D7" s="59">
        <f>+COUNTIFS('Манзил(2023-2)'!$B:$B,$C7)</f>
        <v>5</v>
      </c>
      <c r="E7" s="60">
        <f>+SUMIFS('Манзил(2023-2)'!$W:$W,'Манзил(2023-2)'!$B:$B,'Касса(2023-2)'!$C7)</f>
        <v>2</v>
      </c>
      <c r="F7" s="61">
        <f>+D7-E7</f>
        <v>3</v>
      </c>
      <c r="G7" s="62">
        <f>+SUMIFS('Манзил(2023-2)'!$Q:$Q,'Манзил(2023-2)'!$B:$B,'Касса(2023-2)'!$C7)/1000000</f>
        <v>4550</v>
      </c>
      <c r="H7" s="63">
        <f>+'Соҳа(2023-2)'!J9</f>
        <v>3456.2145043599994</v>
      </c>
      <c r="I7" s="63">
        <f>+SUMIFS('Манзил(2023-2)'!$T:$T,'Манзил(2023-2)'!$B:$B,'Касса(2023-2)'!$C7)/1000000</f>
        <v>0</v>
      </c>
      <c r="J7" s="64">
        <f t="shared" ref="J7" si="2">+G7-H7-I7</f>
        <v>1093.7854956400006</v>
      </c>
      <c r="K7" s="65">
        <f t="shared" ref="K7" si="3">(H7+I7)/G7</f>
        <v>0.75960758337582401</v>
      </c>
      <c r="L7" s="56">
        <f>+E7/D7</f>
        <v>0.4</v>
      </c>
      <c r="N7" s="66">
        <v>4690.5388649999995</v>
      </c>
      <c r="O7" s="67">
        <f>+H7-N7</f>
        <v>-1234.3243606400001</v>
      </c>
    </row>
    <row r="8" spans="1:15" ht="18" x14ac:dyDescent="0.25">
      <c r="N8" s="66"/>
    </row>
    <row r="9" spans="1:15" x14ac:dyDescent="0.25">
      <c r="J9" s="71"/>
    </row>
    <row r="10" spans="1:15" x14ac:dyDescent="0.25">
      <c r="C10" s="72"/>
      <c r="G10" s="73"/>
      <c r="H10" s="73"/>
      <c r="I10" s="73"/>
      <c r="J10" s="73"/>
      <c r="K10" s="74"/>
    </row>
    <row r="11" spans="1:15" x14ac:dyDescent="0.25">
      <c r="C11" s="72"/>
      <c r="D11" s="75"/>
      <c r="E11" s="75"/>
      <c r="F11" s="75"/>
      <c r="G11" s="73"/>
      <c r="H11" s="73"/>
      <c r="I11" s="73"/>
      <c r="J11" s="73"/>
      <c r="K11" s="74"/>
    </row>
    <row r="12" spans="1:15" x14ac:dyDescent="0.25">
      <c r="C12" s="72"/>
      <c r="D12" s="75"/>
      <c r="E12" s="75"/>
      <c r="F12" s="75"/>
      <c r="G12" s="73"/>
      <c r="H12" s="73"/>
      <c r="I12" s="73"/>
      <c r="J12" s="73"/>
      <c r="K12" s="74"/>
    </row>
    <row r="13" spans="1:15" x14ac:dyDescent="0.25">
      <c r="C13" s="72"/>
      <c r="D13" s="75"/>
      <c r="E13" s="75"/>
      <c r="F13" s="75"/>
      <c r="G13" s="73"/>
      <c r="H13" s="73"/>
      <c r="I13" s="73"/>
      <c r="J13" s="73"/>
      <c r="K13" s="74"/>
    </row>
    <row r="14" spans="1:15" x14ac:dyDescent="0.25">
      <c r="C14" s="72"/>
      <c r="G14" s="73"/>
      <c r="H14" s="73"/>
      <c r="I14" s="73"/>
      <c r="J14" s="73"/>
      <c r="K14" s="74"/>
    </row>
    <row r="15" spans="1:15" x14ac:dyDescent="0.25">
      <c r="C15" s="72"/>
      <c r="D15" s="76"/>
      <c r="E15" s="76"/>
      <c r="F15" s="76"/>
      <c r="G15" s="73"/>
      <c r="H15" s="73"/>
      <c r="I15" s="73"/>
      <c r="J15" s="73"/>
      <c r="K15" s="74"/>
    </row>
    <row r="16" spans="1:15" x14ac:dyDescent="0.25">
      <c r="C16" s="72"/>
      <c r="G16" s="73"/>
      <c r="H16" s="73"/>
      <c r="I16" s="73"/>
      <c r="J16" s="73"/>
      <c r="K16" s="74"/>
    </row>
    <row r="17" spans="3:11" x14ac:dyDescent="0.25">
      <c r="C17" s="72"/>
      <c r="G17" s="73"/>
      <c r="H17" s="73"/>
      <c r="I17" s="73"/>
      <c r="J17" s="73"/>
      <c r="K17" s="74"/>
    </row>
    <row r="18" spans="3:11" x14ac:dyDescent="0.25">
      <c r="C18" s="72"/>
      <c r="G18" s="73"/>
      <c r="H18" s="73"/>
      <c r="I18" s="73"/>
      <c r="J18" s="73"/>
      <c r="K18" s="74"/>
    </row>
    <row r="19" spans="3:11" x14ac:dyDescent="0.25">
      <c r="C19" s="72"/>
      <c r="G19" s="73"/>
      <c r="H19" s="73"/>
      <c r="I19" s="73"/>
      <c r="J19" s="73"/>
      <c r="K19" s="74"/>
    </row>
    <row r="20" spans="3:11" x14ac:dyDescent="0.25">
      <c r="C20" s="72"/>
      <c r="G20" s="73"/>
      <c r="H20" s="73"/>
      <c r="I20" s="73"/>
      <c r="J20" s="73"/>
      <c r="K20" s="74"/>
    </row>
    <row r="21" spans="3:11" x14ac:dyDescent="0.25">
      <c r="C21" s="72"/>
      <c r="G21" s="73"/>
      <c r="H21" s="73"/>
      <c r="I21" s="73"/>
      <c r="J21" s="73"/>
      <c r="K21" s="74"/>
    </row>
    <row r="22" spans="3:11" x14ac:dyDescent="0.25">
      <c r="C22" s="72"/>
      <c r="G22" s="73"/>
      <c r="H22" s="73"/>
      <c r="I22" s="73"/>
      <c r="J22" s="73"/>
      <c r="K22" s="74"/>
    </row>
    <row r="23" spans="3:11" x14ac:dyDescent="0.25">
      <c r="G23" s="73"/>
    </row>
    <row r="24" spans="3:11" x14ac:dyDescent="0.25">
      <c r="G24" s="73"/>
    </row>
    <row r="25" spans="3:11" x14ac:dyDescent="0.25">
      <c r="G25" s="73"/>
    </row>
    <row r="26" spans="3:11" x14ac:dyDescent="0.25">
      <c r="G26" s="73"/>
    </row>
    <row r="27" spans="3:11" x14ac:dyDescent="0.25">
      <c r="G27" s="73"/>
    </row>
    <row r="28" spans="3:11" x14ac:dyDescent="0.25">
      <c r="G28" s="73"/>
    </row>
    <row r="29" spans="3:11" x14ac:dyDescent="0.25">
      <c r="G29" s="73"/>
    </row>
    <row r="30" spans="3:11" x14ac:dyDescent="0.25">
      <c r="G30" s="73"/>
    </row>
    <row r="31" spans="3:11" x14ac:dyDescent="0.25">
      <c r="G31" s="73"/>
    </row>
    <row r="32" spans="3:11" x14ac:dyDescent="0.25">
      <c r="G32" s="73"/>
    </row>
    <row r="33" spans="7:7" x14ac:dyDescent="0.25">
      <c r="G33" s="73"/>
    </row>
    <row r="34" spans="7:7" x14ac:dyDescent="0.25">
      <c r="G34" s="73"/>
    </row>
    <row r="35" spans="7:7" x14ac:dyDescent="0.25">
      <c r="G35" s="73"/>
    </row>
    <row r="36" spans="7:7" x14ac:dyDescent="0.25">
      <c r="G36" s="73"/>
    </row>
    <row r="37" spans="7:7" x14ac:dyDescent="0.25">
      <c r="G37" s="73"/>
    </row>
    <row r="38" spans="7:7" x14ac:dyDescent="0.25">
      <c r="G38" s="73"/>
    </row>
    <row r="39" spans="7:7" x14ac:dyDescent="0.25">
      <c r="G39" s="73"/>
    </row>
  </sheetData>
  <autoFilter ref="A6:N6">
    <sortState ref="A7:N19">
      <sortCondition ref="A6"/>
    </sortState>
  </autoFilter>
  <mergeCells count="12">
    <mergeCell ref="J4:J5"/>
    <mergeCell ref="K4:K5"/>
    <mergeCell ref="B1:K1"/>
    <mergeCell ref="B2:K2"/>
    <mergeCell ref="B3:D3"/>
    <mergeCell ref="B4:B5"/>
    <mergeCell ref="C4:C5"/>
    <mergeCell ref="D4:D5"/>
    <mergeCell ref="E4:F4"/>
    <mergeCell ref="G4:G5"/>
    <mergeCell ref="H4:H5"/>
    <mergeCell ref="I4:I5"/>
  </mergeCells>
  <conditionalFormatting sqref="K8:K1048576 K4:K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C11"/>
  <sheetViews>
    <sheetView view="pageBreakPreview" topLeftCell="B1" zoomScale="55" zoomScaleNormal="85" zoomScaleSheetLayoutView="55" workbookViewId="0">
      <selection activeCell="B2" sqref="B2:Y2"/>
    </sheetView>
  </sheetViews>
  <sheetFormatPr defaultColWidth="9.109375" defaultRowHeight="13.8" outlineLevelCol="1" x14ac:dyDescent="0.25"/>
  <cols>
    <col min="1" max="1" width="8.109375" style="69" hidden="1" customWidth="1"/>
    <col min="2" max="2" width="5.33203125" style="69" bestFit="1" customWidth="1"/>
    <col min="3" max="3" width="28.88671875" style="69" customWidth="1"/>
    <col min="4" max="4" width="9.6640625" style="69" customWidth="1" outlineLevel="1"/>
    <col min="5" max="5" width="19.33203125" style="69" customWidth="1" outlineLevel="1"/>
    <col min="6" max="6" width="11.6640625" style="69" customWidth="1" outlineLevel="1"/>
    <col min="7" max="7" width="16.44140625" style="69" customWidth="1" outlineLevel="1"/>
    <col min="8" max="8" width="12.33203125" style="69" customWidth="1" outlineLevel="1"/>
    <col min="9" max="9" width="9.109375" style="69"/>
    <col min="10" max="10" width="13.44140625" style="69" customWidth="1"/>
    <col min="11" max="11" width="7.33203125" style="69" bestFit="1" customWidth="1"/>
    <col min="12" max="12" width="11.6640625" style="69" bestFit="1" customWidth="1"/>
    <col min="13" max="13" width="7.33203125" style="69" bestFit="1" customWidth="1"/>
    <col min="14" max="14" width="7.5546875" style="69" customWidth="1"/>
    <col min="15" max="15" width="12.5546875" style="69" bestFit="1" customWidth="1"/>
    <col min="16" max="16" width="7.33203125" style="69" bestFit="1" customWidth="1"/>
    <col min="17" max="17" width="11.6640625" style="69" bestFit="1" customWidth="1"/>
    <col min="18" max="18" width="7.33203125" style="69" bestFit="1" customWidth="1"/>
    <col min="19" max="19" width="11.6640625" style="69" bestFit="1" customWidth="1"/>
    <col min="20" max="20" width="7.33203125" style="69" bestFit="1" customWidth="1"/>
    <col min="21" max="21" width="11.6640625" style="69" bestFit="1" customWidth="1"/>
    <col min="22" max="22" width="7.33203125" style="69" bestFit="1" customWidth="1"/>
    <col min="23" max="23" width="11.6640625" style="69" bestFit="1" customWidth="1"/>
    <col min="24" max="24" width="7.33203125" style="69" bestFit="1" customWidth="1"/>
    <col min="25" max="25" width="11.6640625" style="69" bestFit="1" customWidth="1"/>
    <col min="26" max="26" width="30.33203125" style="69" bestFit="1" customWidth="1"/>
    <col min="27" max="27" width="41.44140625" style="69" bestFit="1" customWidth="1"/>
    <col min="28" max="28" width="11.88671875" style="69" bestFit="1" customWidth="1"/>
    <col min="29" max="16384" width="9.109375" style="69"/>
  </cols>
  <sheetData>
    <row r="1" spans="1:29" ht="70.5" customHeight="1" x14ac:dyDescent="0.25">
      <c r="B1" s="219" t="s">
        <v>127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</row>
    <row r="2" spans="1:29" ht="30" customHeight="1" x14ac:dyDescent="0.2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77" t="s">
        <v>36</v>
      </c>
    </row>
    <row r="3" spans="1:29" ht="409.6" hidden="1" x14ac:dyDescent="0.4">
      <c r="B3" s="78"/>
      <c r="C3" s="78"/>
      <c r="D3" s="78"/>
      <c r="E3" s="78"/>
      <c r="F3" s="78"/>
      <c r="G3" s="78"/>
      <c r="H3" s="78"/>
      <c r="I3" s="78"/>
      <c r="J3" s="78"/>
      <c r="K3" s="78" t="s">
        <v>37</v>
      </c>
      <c r="L3" s="78"/>
      <c r="M3" s="78" t="s">
        <v>38</v>
      </c>
      <c r="N3" s="78" t="s">
        <v>38</v>
      </c>
      <c r="O3" s="78"/>
      <c r="P3" s="78" t="s">
        <v>39</v>
      </c>
      <c r="Q3" s="78"/>
      <c r="R3" s="78" t="s">
        <v>40</v>
      </c>
      <c r="S3" s="78"/>
      <c r="T3" s="78" t="s">
        <v>41</v>
      </c>
      <c r="U3" s="78"/>
      <c r="V3" s="78" t="s">
        <v>42</v>
      </c>
      <c r="W3" s="78"/>
      <c r="X3" s="78" t="s">
        <v>43</v>
      </c>
      <c r="Y3" s="78"/>
      <c r="Z3" s="79" t="s">
        <v>44</v>
      </c>
    </row>
    <row r="4" spans="1:29" s="80" customFormat="1" ht="21.6" thickBot="1" x14ac:dyDescent="0.45">
      <c r="B4" s="221" t="str">
        <f>+'Манзил(2023-2)'!B3:D3</f>
        <v>27.12.2023 йил ҳолатига</v>
      </c>
      <c r="C4" s="221"/>
      <c r="D4" s="221"/>
      <c r="E4" s="221"/>
      <c r="F4" s="221"/>
      <c r="G4" s="221"/>
      <c r="H4" s="221"/>
      <c r="I4" s="221"/>
      <c r="J4" s="221"/>
      <c r="K4" s="81"/>
      <c r="L4" s="81"/>
      <c r="M4" s="81"/>
      <c r="N4" s="81"/>
      <c r="O4" s="82"/>
      <c r="P4" s="82"/>
      <c r="Q4" s="82"/>
      <c r="R4" s="82"/>
      <c r="S4" s="82"/>
      <c r="T4" s="82"/>
      <c r="X4" s="222" t="s">
        <v>23</v>
      </c>
      <c r="Y4" s="222"/>
    </row>
    <row r="5" spans="1:29" s="84" customFormat="1" ht="18.600000000000001" thickBot="1" x14ac:dyDescent="0.4">
      <c r="A5" s="83" t="s">
        <v>45</v>
      </c>
      <c r="B5" s="223" t="s">
        <v>24</v>
      </c>
      <c r="C5" s="218" t="s">
        <v>46</v>
      </c>
      <c r="D5" s="228" t="s">
        <v>123</v>
      </c>
      <c r="E5" s="229"/>
      <c r="F5" s="229"/>
      <c r="G5" s="229"/>
      <c r="H5" s="230"/>
      <c r="I5" s="234" t="s">
        <v>48</v>
      </c>
      <c r="J5" s="230"/>
      <c r="K5" s="235" t="s">
        <v>49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6"/>
    </row>
    <row r="6" spans="1:29" s="84" customFormat="1" ht="118.2" customHeight="1" x14ac:dyDescent="0.35">
      <c r="A6" s="83"/>
      <c r="B6" s="224"/>
      <c r="C6" s="226"/>
      <c r="D6" s="231"/>
      <c r="E6" s="232"/>
      <c r="F6" s="232"/>
      <c r="G6" s="232"/>
      <c r="H6" s="233"/>
      <c r="I6" s="231"/>
      <c r="J6" s="233"/>
      <c r="K6" s="237" t="s">
        <v>50</v>
      </c>
      <c r="L6" s="216"/>
      <c r="M6" s="216" t="s">
        <v>51</v>
      </c>
      <c r="N6" s="216"/>
      <c r="O6" s="216"/>
      <c r="P6" s="216" t="s">
        <v>52</v>
      </c>
      <c r="Q6" s="216"/>
      <c r="R6" s="216" t="s">
        <v>53</v>
      </c>
      <c r="S6" s="216"/>
      <c r="T6" s="216" t="s">
        <v>54</v>
      </c>
      <c r="U6" s="216"/>
      <c r="V6" s="216" t="s">
        <v>42</v>
      </c>
      <c r="W6" s="216"/>
      <c r="X6" s="217" t="s">
        <v>55</v>
      </c>
      <c r="Y6" s="218"/>
    </row>
    <row r="7" spans="1:29" s="84" customFormat="1" ht="43.5" customHeight="1" thickBot="1" x14ac:dyDescent="0.4">
      <c r="A7" s="83"/>
      <c r="B7" s="225"/>
      <c r="C7" s="227"/>
      <c r="D7" s="85" t="s">
        <v>56</v>
      </c>
      <c r="E7" s="86" t="s">
        <v>57</v>
      </c>
      <c r="F7" s="86" t="s">
        <v>58</v>
      </c>
      <c r="G7" s="86" t="s">
        <v>59</v>
      </c>
      <c r="H7" s="87" t="s">
        <v>60</v>
      </c>
      <c r="I7" s="85" t="s">
        <v>56</v>
      </c>
      <c r="J7" s="87" t="s">
        <v>61</v>
      </c>
      <c r="K7" s="85" t="s">
        <v>56</v>
      </c>
      <c r="L7" s="88" t="s">
        <v>61</v>
      </c>
      <c r="M7" s="88" t="s">
        <v>56</v>
      </c>
      <c r="N7" s="89" t="s">
        <v>62</v>
      </c>
      <c r="O7" s="88" t="s">
        <v>61</v>
      </c>
      <c r="P7" s="88" t="s">
        <v>56</v>
      </c>
      <c r="Q7" s="88" t="s">
        <v>61</v>
      </c>
      <c r="R7" s="88" t="s">
        <v>56</v>
      </c>
      <c r="S7" s="88" t="s">
        <v>61</v>
      </c>
      <c r="T7" s="88" t="s">
        <v>56</v>
      </c>
      <c r="U7" s="88" t="s">
        <v>61</v>
      </c>
      <c r="V7" s="88" t="s">
        <v>56</v>
      </c>
      <c r="W7" s="88" t="s">
        <v>61</v>
      </c>
      <c r="X7" s="88" t="s">
        <v>56</v>
      </c>
      <c r="Y7" s="90" t="s">
        <v>61</v>
      </c>
    </row>
    <row r="8" spans="1:29" s="68" customFormat="1" ht="35.4" customHeight="1" thickBot="1" x14ac:dyDescent="0.4">
      <c r="A8" s="91">
        <v>110</v>
      </c>
      <c r="B8" s="238" t="s">
        <v>63</v>
      </c>
      <c r="C8" s="239"/>
      <c r="D8" s="92">
        <f t="shared" ref="D8:Y8" si="0">SUM(D9:D9)</f>
        <v>5</v>
      </c>
      <c r="E8" s="93">
        <f t="shared" si="0"/>
        <v>4550</v>
      </c>
      <c r="F8" s="94">
        <f t="shared" si="0"/>
        <v>3456.2145043599999</v>
      </c>
      <c r="G8" s="93">
        <f t="shared" si="0"/>
        <v>0</v>
      </c>
      <c r="H8" s="95">
        <f t="shared" si="0"/>
        <v>1093.7854956400001</v>
      </c>
      <c r="I8" s="92">
        <f t="shared" si="0"/>
        <v>5</v>
      </c>
      <c r="J8" s="96">
        <f t="shared" si="0"/>
        <v>3456.2145043599994</v>
      </c>
      <c r="K8" s="94">
        <f t="shared" si="0"/>
        <v>3</v>
      </c>
      <c r="L8" s="93">
        <f t="shared" si="0"/>
        <v>2262.2087613599997</v>
      </c>
      <c r="M8" s="94">
        <f t="shared" si="0"/>
        <v>0</v>
      </c>
      <c r="N8" s="97">
        <f t="shared" si="0"/>
        <v>0</v>
      </c>
      <c r="O8" s="93">
        <f t="shared" si="0"/>
        <v>0</v>
      </c>
      <c r="P8" s="94">
        <f t="shared" si="0"/>
        <v>1</v>
      </c>
      <c r="Q8" s="93">
        <f t="shared" si="0"/>
        <v>1099.4599270000001</v>
      </c>
      <c r="R8" s="94">
        <f t="shared" si="0"/>
        <v>1</v>
      </c>
      <c r="S8" s="93">
        <f t="shared" si="0"/>
        <v>94.545816000000002</v>
      </c>
      <c r="T8" s="94">
        <f t="shared" si="0"/>
        <v>0</v>
      </c>
      <c r="U8" s="93">
        <f t="shared" si="0"/>
        <v>0</v>
      </c>
      <c r="V8" s="94">
        <f t="shared" si="0"/>
        <v>0</v>
      </c>
      <c r="W8" s="93">
        <f t="shared" si="0"/>
        <v>0</v>
      </c>
      <c r="X8" s="98">
        <f t="shared" si="0"/>
        <v>0</v>
      </c>
      <c r="Y8" s="99">
        <f t="shared" si="0"/>
        <v>0</v>
      </c>
      <c r="Z8" s="100">
        <f>+J8-'Манзил(2023-2)'!R6/1000000</f>
        <v>0</v>
      </c>
      <c r="AA8" s="101"/>
      <c r="AB8" s="102"/>
    </row>
    <row r="9" spans="1:29" s="68" customFormat="1" ht="44.25" customHeight="1" x14ac:dyDescent="0.35">
      <c r="A9" s="91"/>
      <c r="B9" s="103">
        <v>1</v>
      </c>
      <c r="C9" s="104" t="s">
        <v>95</v>
      </c>
      <c r="D9" s="103">
        <f>+COUNTIFS('Манзил(2023-2)'!$B:$B,'Соҳа(2023-2)'!$C9)</f>
        <v>5</v>
      </c>
      <c r="E9" s="105">
        <f>+SUMIFS('Манзил(2023-2)'!$Q:$Q,'Манзил(2023-2)'!$B:$B,$C9)/1000000</f>
        <v>4550</v>
      </c>
      <c r="F9" s="106">
        <f>+SUMIFS('Манзил(2023-2)'!$R:$R,'Манзил(2023-2)'!$B:$B,$C9)/1000000</f>
        <v>3456.2145043599999</v>
      </c>
      <c r="G9" s="106">
        <f>+SUMIFS('Манзил(2023-2)'!$T:$T,'Манзил(2023-2)'!$B:$B,$C9)/1000000</f>
        <v>0</v>
      </c>
      <c r="H9" s="107">
        <f>+E9-F9-G9</f>
        <v>1093.7854956400001</v>
      </c>
      <c r="I9" s="108">
        <f>+K9+M9+P9+R9+T9+V9+X9</f>
        <v>5</v>
      </c>
      <c r="J9" s="109">
        <f>+L9+O9+Q9+S9+U9+W9+Y9</f>
        <v>3456.2145043599994</v>
      </c>
      <c r="K9" s="104">
        <f>+COUNTIFS('Манзил(2023-2)'!$B:$B,'Соҳа(2023-2)'!$C9,'Манзил(2023-2)'!$H:$H,'Соҳа(2023-2)'!K$3)</f>
        <v>3</v>
      </c>
      <c r="L9" s="110">
        <f>+SUMIFS('Манзил(2023-2)'!$R:$R,'Манзил(2023-2)'!$B:$B,'Соҳа(2023-2)'!$C9,'Манзил(2023-2)'!$H:$H,'Соҳа(2023-2)'!K$3)/1000000</f>
        <v>2262.2087613599997</v>
      </c>
      <c r="M9" s="104">
        <f>+COUNTIFS('Манзил(2023-2)'!$B:$B,'Соҳа(2023-2)'!$C9,'Манзил(2023-2)'!$H:$H,'Соҳа(2023-2)'!M$3)</f>
        <v>0</v>
      </c>
      <c r="N9" s="111">
        <f>+SUMIFS('Манзил(2023-2)'!$I:$I,'Манзил(2023-2)'!$B:$B,'Соҳа(2023-2)'!$C9,'Манзил(2023-2)'!$H:$H,'Соҳа(2023-2)'!M$3)</f>
        <v>0</v>
      </c>
      <c r="O9" s="110">
        <f>+SUMIFS('Манзил(2023-2)'!$R:$R,'Манзил(2023-2)'!$B:$B,'Соҳа(2023-2)'!$C9,'Манзил(2023-2)'!$H:$H,'Соҳа(2023-2)'!N$3)/1000000</f>
        <v>0</v>
      </c>
      <c r="P9" s="104">
        <f>+COUNTIFS('Манзил(2023-2)'!$B:$B,'Соҳа(2023-2)'!$C9,'Манзил(2023-2)'!$H:$H,'Соҳа(2023-2)'!P$3)</f>
        <v>1</v>
      </c>
      <c r="Q9" s="110">
        <f>+SUMIFS('Манзил(2023-2)'!$R:$R,'Манзил(2023-2)'!$B:$B,'Соҳа(2023-2)'!$C9,'Манзил(2023-2)'!$H:$H,'Соҳа(2023-2)'!P$3)/1000000</f>
        <v>1099.4599270000001</v>
      </c>
      <c r="R9" s="104">
        <f>+COUNTIFS('Манзил(2023-2)'!$B:$B,'Соҳа(2023-2)'!$C9,'Манзил(2023-2)'!$H:$H,'Соҳа(2023-2)'!R$3)</f>
        <v>1</v>
      </c>
      <c r="S9" s="110">
        <f>+SUMIFS('Манзил(2023-2)'!$R:$R,'Манзил(2023-2)'!$B:$B,'Соҳа(2023-2)'!$C9,'Манзил(2023-2)'!$H:$H,'Соҳа(2023-2)'!R$3)/1000000</f>
        <v>94.545816000000002</v>
      </c>
      <c r="T9" s="104">
        <f>+COUNTIFS('Манзил(2023-2)'!$B:$B,'Соҳа(2023-2)'!$C9,'Манзил(2023-2)'!$H:$H,'Соҳа(2023-2)'!T$3)</f>
        <v>0</v>
      </c>
      <c r="U9" s="110">
        <f>+SUMIFS('Манзил(2023-2)'!$R:$R,'Манзил(2023-2)'!$B:$B,'Соҳа(2023-2)'!$C9,'Манзил(2023-2)'!$H:$H,'Соҳа(2023-2)'!T$3)/1000000</f>
        <v>0</v>
      </c>
      <c r="V9" s="104">
        <f>+COUNTIFS('Манзил(2023-2)'!$B:$B,'Соҳа(2023-2)'!$C9,'Манзил(2023-2)'!$H:$H,'Соҳа(2023-2)'!V$3)</f>
        <v>0</v>
      </c>
      <c r="W9" s="110">
        <f>+SUMIFS('Манзил(2023-2)'!$R:$R,'Манзил(2023-2)'!$B:$B,'Соҳа(2023-2)'!$C9,'Манзил(2023-2)'!$H:$H,'Соҳа(2023-2)'!V$3)/1000000</f>
        <v>0</v>
      </c>
      <c r="X9" s="112">
        <f>+COUNTIFS('Манзил(2023-2)'!$B:$B,'Соҳа(2023-2)'!$C9,'Манзил(2023-2)'!$H:$H,'Соҳа(2023-2)'!X$3)</f>
        <v>0</v>
      </c>
      <c r="Y9" s="113">
        <f>+SUMIFS('Манзил(2023-2)'!$R:$R,'Манзил(2023-2)'!$B:$B,'Соҳа(2023-2)'!$C9,'Манзил(2023-2)'!$H:$H,'Соҳа(2023-2)'!X$3)/1000000</f>
        <v>0</v>
      </c>
      <c r="Z9" s="114">
        <f>+'Касса(2023-2)'!H7-'Соҳа(2023-2)'!J9</f>
        <v>0</v>
      </c>
      <c r="AB9" s="102"/>
      <c r="AC9" s="102">
        <f>+E9-AA9</f>
        <v>4550</v>
      </c>
    </row>
    <row r="10" spans="1:29" ht="15.6" x14ac:dyDescent="0.3">
      <c r="J10" s="115"/>
    </row>
    <row r="11" spans="1:29" ht="15.6" x14ac:dyDescent="0.3">
      <c r="J11" s="115"/>
    </row>
  </sheetData>
  <mergeCells count="17">
    <mergeCell ref="B8:C8"/>
    <mergeCell ref="M6:O6"/>
    <mergeCell ref="P6:Q6"/>
    <mergeCell ref="R6:S6"/>
    <mergeCell ref="T6:U6"/>
    <mergeCell ref="V6:W6"/>
    <mergeCell ref="X6:Y6"/>
    <mergeCell ref="B1:Y1"/>
    <mergeCell ref="B2:Y2"/>
    <mergeCell ref="B4:J4"/>
    <mergeCell ref="X4:Y4"/>
    <mergeCell ref="B5:B7"/>
    <mergeCell ref="C5:C7"/>
    <mergeCell ref="D5:H6"/>
    <mergeCell ref="I5:J6"/>
    <mergeCell ref="K5:Y5"/>
    <mergeCell ref="K6:L6"/>
  </mergeCells>
  <printOptions horizontalCentered="1"/>
  <pageMargins left="0.19685039370078741" right="0.19685039370078741" top="0.19685039370078741" bottom="0.19685039370078741" header="0" footer="0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F10"/>
  <sheetViews>
    <sheetView view="pageBreakPreview" topLeftCell="B1" zoomScale="55" zoomScaleNormal="85" zoomScaleSheetLayoutView="55" workbookViewId="0">
      <selection activeCell="B2" sqref="B2:AB2"/>
    </sheetView>
  </sheetViews>
  <sheetFormatPr defaultColWidth="9.109375" defaultRowHeight="13.8" outlineLevelCol="1" x14ac:dyDescent="0.25"/>
  <cols>
    <col min="1" max="1" width="8.109375" style="69" hidden="1" customWidth="1"/>
    <col min="2" max="2" width="9.109375" style="69"/>
    <col min="3" max="3" width="28.88671875" style="69" customWidth="1"/>
    <col min="4" max="4" width="9.6640625" style="69" hidden="1" customWidth="1" outlineLevel="1"/>
    <col min="5" max="5" width="19.33203125" style="69" hidden="1" customWidth="1" outlineLevel="1"/>
    <col min="6" max="6" width="11.6640625" style="69" hidden="1" customWidth="1" outlineLevel="1"/>
    <col min="7" max="7" width="16.44140625" style="69" hidden="1" customWidth="1" outlineLevel="1"/>
    <col min="8" max="8" width="9.109375" style="69" hidden="1" customWidth="1" outlineLevel="1"/>
    <col min="9" max="9" width="9.109375" style="69" collapsed="1"/>
    <col min="10" max="10" width="14" style="69" customWidth="1"/>
    <col min="11" max="11" width="10.5546875" style="69" bestFit="1" customWidth="1"/>
    <col min="12" max="12" width="12.33203125" style="69" bestFit="1" customWidth="1"/>
    <col min="13" max="13" width="9.109375" style="69"/>
    <col min="14" max="14" width="14.6640625" style="69" bestFit="1" customWidth="1"/>
    <col min="15" max="15" width="9.109375" style="69"/>
    <col min="16" max="16" width="14.6640625" style="69" bestFit="1" customWidth="1"/>
    <col min="17" max="17" width="9.109375" style="69" hidden="1" customWidth="1"/>
    <col min="18" max="18" width="12.33203125" style="69" hidden="1" customWidth="1"/>
    <col min="19" max="19" width="9.109375" style="69"/>
    <col min="20" max="20" width="12.33203125" style="69" bestFit="1" customWidth="1"/>
    <col min="21" max="21" width="9.109375" style="69"/>
    <col min="22" max="22" width="12.33203125" style="69" bestFit="1" customWidth="1"/>
    <col min="23" max="23" width="9.109375" style="69" customWidth="1"/>
    <col min="24" max="24" width="12.33203125" style="69" customWidth="1"/>
    <col min="25" max="25" width="9.109375" style="69" hidden="1" customWidth="1"/>
    <col min="26" max="26" width="12.88671875" style="69" hidden="1" customWidth="1"/>
    <col min="27" max="27" width="9.109375" style="69"/>
    <col min="28" max="28" width="12.33203125" style="69" bestFit="1" customWidth="1"/>
    <col min="29" max="29" width="30.33203125" style="69" bestFit="1" customWidth="1"/>
    <col min="30" max="30" width="16.33203125" style="69" bestFit="1" customWidth="1"/>
    <col min="31" max="31" width="51.88671875" style="69" bestFit="1" customWidth="1"/>
    <col min="32" max="32" width="11.88671875" style="69" bestFit="1" customWidth="1"/>
    <col min="33" max="16384" width="9.109375" style="69"/>
  </cols>
  <sheetData>
    <row r="1" spans="1:32" ht="70.5" customHeight="1" x14ac:dyDescent="0.5">
      <c r="B1" s="219" t="s">
        <v>127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D1" s="116" t="s">
        <v>36</v>
      </c>
    </row>
    <row r="2" spans="1:32" ht="30" customHeight="1" x14ac:dyDescent="0.5">
      <c r="B2" s="220" t="s">
        <v>0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D2" s="116" t="s">
        <v>44</v>
      </c>
    </row>
    <row r="3" spans="1:32" ht="30" hidden="1" customHeight="1" x14ac:dyDescent="0.25">
      <c r="B3" s="78"/>
      <c r="C3" s="78"/>
      <c r="D3" s="78"/>
      <c r="E3" s="78"/>
      <c r="F3" s="78"/>
      <c r="G3" s="78"/>
      <c r="H3" s="78"/>
      <c r="I3" s="78"/>
      <c r="J3" s="78"/>
      <c r="K3" s="78"/>
      <c r="L3" s="78" t="s">
        <v>37</v>
      </c>
      <c r="M3" s="78"/>
      <c r="N3" s="78" t="s">
        <v>38</v>
      </c>
      <c r="O3" s="78"/>
      <c r="P3" s="78" t="s">
        <v>39</v>
      </c>
      <c r="Q3" s="78"/>
      <c r="R3" s="78"/>
      <c r="S3" s="78"/>
      <c r="T3" s="78" t="s">
        <v>40</v>
      </c>
      <c r="U3" s="78"/>
      <c r="V3" s="78" t="s">
        <v>41</v>
      </c>
      <c r="W3" s="78"/>
      <c r="X3" s="78" t="s">
        <v>42</v>
      </c>
      <c r="Y3" s="78"/>
      <c r="Z3" s="78"/>
      <c r="AA3" s="78"/>
      <c r="AB3" s="78" t="s">
        <v>43</v>
      </c>
    </row>
    <row r="4" spans="1:32" s="68" customFormat="1" ht="18.600000000000001" thickBot="1" x14ac:dyDescent="0.4">
      <c r="B4" s="240"/>
      <c r="C4" s="240"/>
      <c r="D4" s="240"/>
      <c r="E4" s="240"/>
      <c r="F4" s="240"/>
      <c r="G4" s="240"/>
      <c r="H4" s="240"/>
      <c r="I4" s="240"/>
      <c r="J4" s="240"/>
      <c r="K4" s="117"/>
      <c r="L4" s="117"/>
      <c r="M4" s="117"/>
      <c r="N4" s="118"/>
      <c r="O4" s="118"/>
      <c r="P4" s="118"/>
      <c r="Q4" s="118"/>
      <c r="R4" s="118"/>
      <c r="S4" s="118"/>
      <c r="AA4" s="241" t="s">
        <v>23</v>
      </c>
      <c r="AB4" s="241"/>
    </row>
    <row r="5" spans="1:32" s="84" customFormat="1" ht="15" customHeight="1" x14ac:dyDescent="0.35">
      <c r="A5" s="83" t="s">
        <v>45</v>
      </c>
      <c r="B5" s="223" t="s">
        <v>24</v>
      </c>
      <c r="C5" s="218" t="s">
        <v>46</v>
      </c>
      <c r="D5" s="228" t="s">
        <v>47</v>
      </c>
      <c r="E5" s="229"/>
      <c r="F5" s="229"/>
      <c r="G5" s="229"/>
      <c r="H5" s="230"/>
      <c r="I5" s="234" t="s">
        <v>64</v>
      </c>
      <c r="J5" s="230"/>
      <c r="K5" s="235" t="s">
        <v>49</v>
      </c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6"/>
    </row>
    <row r="6" spans="1:32" s="84" customFormat="1" ht="16.5" customHeight="1" thickBot="1" x14ac:dyDescent="0.4">
      <c r="A6" s="83"/>
      <c r="B6" s="242"/>
      <c r="C6" s="243"/>
      <c r="D6" s="244"/>
      <c r="E6" s="245"/>
      <c r="F6" s="245"/>
      <c r="G6" s="245"/>
      <c r="H6" s="246"/>
      <c r="I6" s="244"/>
      <c r="J6" s="246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8"/>
    </row>
    <row r="7" spans="1:32" s="84" customFormat="1" ht="133.5" customHeight="1" x14ac:dyDescent="0.35">
      <c r="A7" s="83"/>
      <c r="B7" s="224"/>
      <c r="C7" s="226"/>
      <c r="D7" s="231"/>
      <c r="E7" s="232"/>
      <c r="F7" s="232"/>
      <c r="G7" s="232"/>
      <c r="H7" s="233"/>
      <c r="I7" s="231"/>
      <c r="J7" s="233"/>
      <c r="K7" s="249" t="s">
        <v>50</v>
      </c>
      <c r="L7" s="250"/>
      <c r="M7" s="250" t="s">
        <v>51</v>
      </c>
      <c r="N7" s="250"/>
      <c r="O7" s="250" t="s">
        <v>52</v>
      </c>
      <c r="P7" s="250"/>
      <c r="Q7" s="250" t="s">
        <v>65</v>
      </c>
      <c r="R7" s="250"/>
      <c r="S7" s="250" t="s">
        <v>53</v>
      </c>
      <c r="T7" s="250"/>
      <c r="U7" s="250" t="s">
        <v>54</v>
      </c>
      <c r="V7" s="250"/>
      <c r="W7" s="250" t="s">
        <v>42</v>
      </c>
      <c r="X7" s="250"/>
      <c r="Y7" s="250" t="s">
        <v>66</v>
      </c>
      <c r="Z7" s="250"/>
      <c r="AA7" s="217" t="s">
        <v>55</v>
      </c>
      <c r="AB7" s="218"/>
    </row>
    <row r="8" spans="1:32" s="84" customFormat="1" ht="43.5" customHeight="1" thickBot="1" x14ac:dyDescent="0.4">
      <c r="A8" s="83"/>
      <c r="B8" s="225"/>
      <c r="C8" s="227"/>
      <c r="D8" s="85" t="s">
        <v>56</v>
      </c>
      <c r="E8" s="86" t="s">
        <v>57</v>
      </c>
      <c r="F8" s="86" t="s">
        <v>58</v>
      </c>
      <c r="G8" s="86" t="s">
        <v>59</v>
      </c>
      <c r="H8" s="87" t="s">
        <v>60</v>
      </c>
      <c r="I8" s="85" t="s">
        <v>56</v>
      </c>
      <c r="J8" s="87" t="s">
        <v>61</v>
      </c>
      <c r="K8" s="85" t="s">
        <v>56</v>
      </c>
      <c r="L8" s="88" t="s">
        <v>61</v>
      </c>
      <c r="M8" s="88" t="s">
        <v>56</v>
      </c>
      <c r="N8" s="88" t="s">
        <v>61</v>
      </c>
      <c r="O8" s="88" t="s">
        <v>56</v>
      </c>
      <c r="P8" s="88" t="s">
        <v>61</v>
      </c>
      <c r="Q8" s="88" t="s">
        <v>56</v>
      </c>
      <c r="R8" s="88" t="s">
        <v>61</v>
      </c>
      <c r="S8" s="88" t="s">
        <v>56</v>
      </c>
      <c r="T8" s="88" t="s">
        <v>61</v>
      </c>
      <c r="U8" s="88" t="s">
        <v>56</v>
      </c>
      <c r="V8" s="88" t="s">
        <v>61</v>
      </c>
      <c r="W8" s="88" t="s">
        <v>56</v>
      </c>
      <c r="X8" s="88" t="s">
        <v>61</v>
      </c>
      <c r="Y8" s="88" t="s">
        <v>56</v>
      </c>
      <c r="Z8" s="88" t="s">
        <v>61</v>
      </c>
      <c r="AA8" s="88" t="s">
        <v>56</v>
      </c>
      <c r="AB8" s="90" t="s">
        <v>61</v>
      </c>
    </row>
    <row r="9" spans="1:32" s="68" customFormat="1" ht="29.25" customHeight="1" thickBot="1" x14ac:dyDescent="0.4">
      <c r="A9" s="91">
        <v>110</v>
      </c>
      <c r="B9" s="251" t="s">
        <v>63</v>
      </c>
      <c r="C9" s="252"/>
      <c r="D9" s="119">
        <f t="shared" ref="D9:AB9" si="0">SUM(D10:D10)</f>
        <v>9</v>
      </c>
      <c r="E9" s="120">
        <f t="shared" si="0"/>
        <v>7330</v>
      </c>
      <c r="F9" s="121">
        <f t="shared" si="0"/>
        <v>4550</v>
      </c>
      <c r="G9" s="120">
        <f t="shared" si="0"/>
        <v>552.22784604999993</v>
      </c>
      <c r="H9" s="122">
        <f t="shared" si="0"/>
        <v>2227.7721539499998</v>
      </c>
      <c r="I9" s="119">
        <f t="shared" si="0"/>
        <v>5</v>
      </c>
      <c r="J9" s="122">
        <f t="shared" si="0"/>
        <v>4550</v>
      </c>
      <c r="K9" s="121">
        <f t="shared" si="0"/>
        <v>3</v>
      </c>
      <c r="L9" s="121">
        <f t="shared" si="0"/>
        <v>2650</v>
      </c>
      <c r="M9" s="121">
        <f t="shared" si="0"/>
        <v>0</v>
      </c>
      <c r="N9" s="121">
        <f t="shared" si="0"/>
        <v>0</v>
      </c>
      <c r="O9" s="121">
        <f t="shared" si="0"/>
        <v>1</v>
      </c>
      <c r="P9" s="121">
        <f t="shared" si="0"/>
        <v>1100</v>
      </c>
      <c r="Q9" s="121">
        <f t="shared" si="0"/>
        <v>0</v>
      </c>
      <c r="R9" s="121">
        <f t="shared" si="0"/>
        <v>0</v>
      </c>
      <c r="S9" s="121">
        <f t="shared" si="0"/>
        <v>1</v>
      </c>
      <c r="T9" s="121">
        <f t="shared" si="0"/>
        <v>800</v>
      </c>
      <c r="U9" s="121">
        <f t="shared" si="0"/>
        <v>0</v>
      </c>
      <c r="V9" s="121">
        <f t="shared" si="0"/>
        <v>0</v>
      </c>
      <c r="W9" s="123">
        <f t="shared" si="0"/>
        <v>0</v>
      </c>
      <c r="X9" s="123">
        <f t="shared" si="0"/>
        <v>0</v>
      </c>
      <c r="Y9" s="123">
        <f t="shared" si="0"/>
        <v>0</v>
      </c>
      <c r="Z9" s="123">
        <f t="shared" si="0"/>
        <v>0</v>
      </c>
      <c r="AA9" s="123">
        <f t="shared" si="0"/>
        <v>0</v>
      </c>
      <c r="AB9" s="124">
        <f t="shared" si="0"/>
        <v>0</v>
      </c>
      <c r="AC9" s="100"/>
      <c r="AD9" s="125"/>
      <c r="AE9" s="126"/>
      <c r="AF9" s="102"/>
    </row>
    <row r="10" spans="1:32" s="68" customFormat="1" ht="44.25" customHeight="1" x14ac:dyDescent="0.35">
      <c r="A10" s="91"/>
      <c r="B10" s="103">
        <v>1</v>
      </c>
      <c r="C10" s="104" t="s">
        <v>95</v>
      </c>
      <c r="D10" s="103">
        <v>9</v>
      </c>
      <c r="E10" s="105">
        <v>7330</v>
      </c>
      <c r="F10" s="127">
        <f>+J10</f>
        <v>4550</v>
      </c>
      <c r="G10" s="128">
        <v>552.22784604999993</v>
      </c>
      <c r="H10" s="107">
        <f>+E10-F10-G10</f>
        <v>2227.7721539499998</v>
      </c>
      <c r="I10" s="129">
        <f>+K10+M10+O10+S10+U10+W10+AA10</f>
        <v>5</v>
      </c>
      <c r="J10" s="130">
        <f t="shared" ref="J10" si="1">+L10+N10+P10+T10+V10+X10+AB10</f>
        <v>4550</v>
      </c>
      <c r="K10" s="104">
        <f>+COUNTIFS('Манзил(2023-2)'!$B:$B,'Соҳа(2023-2 таклиф)'!$C10,'Манзил(2023-2)'!$H:$H,'Соҳа(2023-2 таклиф)'!L$3)</f>
        <v>3</v>
      </c>
      <c r="L10" s="104">
        <f>+SUMIFS('Манзил(2023-2)'!$P:$P,'Манзил(2023-2)'!$B:$B,'Соҳа(2023-2 таклиф)'!$C10,'Манзил(2023-2)'!$H:$H,'Соҳа(2023-2 таклиф)'!L$3)</f>
        <v>2650</v>
      </c>
      <c r="M10" s="104">
        <f>+COUNTIFS('Манзил(2023-2)'!$B:$B,'Соҳа(2023-2 таклиф)'!$C10,'Манзил(2023-2)'!$H:$H,'Соҳа(2023-2 таклиф)'!N$3)</f>
        <v>0</v>
      </c>
      <c r="N10" s="104">
        <f>+SUMIFS('Манзил(2023-2)'!$P:$P,'Манзил(2023-2)'!$B:$B,'Соҳа(2023-2 таклиф)'!$C10,'Манзил(2023-2)'!$H:$H,'Соҳа(2023-2 таклиф)'!N$3)</f>
        <v>0</v>
      </c>
      <c r="O10" s="104">
        <f>+COUNTIFS('Манзил(2023-2)'!$B:$B,'Соҳа(2023-2 таклиф)'!$C10,'Манзил(2023-2)'!$H:$H,'Соҳа(2023-2 таклиф)'!P$3)</f>
        <v>1</v>
      </c>
      <c r="P10" s="104">
        <f>+SUMIFS('Манзил(2023-2)'!$P:$P,'Манзил(2023-2)'!$B:$B,'Соҳа(2023-2 таклиф)'!$C10,'Манзил(2023-2)'!$H:$H,'Соҳа(2023-2 таклиф)'!P$3)</f>
        <v>1100</v>
      </c>
      <c r="Q10" s="104"/>
      <c r="R10" s="104"/>
      <c r="S10" s="104">
        <f>+COUNTIFS('Манзил(2023-2)'!$B:$B,'Соҳа(2023-2 таклиф)'!$C10,'Манзил(2023-2)'!$H:$H,'Соҳа(2023-2 таклиф)'!T$3)</f>
        <v>1</v>
      </c>
      <c r="T10" s="104">
        <f>+SUMIFS('Манзил(2023-2)'!$P:$P,'Манзил(2023-2)'!$B:$B,'Соҳа(2023-2 таклиф)'!$C10,'Манзил(2023-2)'!$H:$H,'Соҳа(2023-2 таклиф)'!T$3)</f>
        <v>800</v>
      </c>
      <c r="U10" s="104">
        <f>+COUNTIFS('Манзил(2023-2)'!$B:$B,'Соҳа(2023-2 таклиф)'!$C10,'Манзил(2023-2)'!$H:$H,'Соҳа(2023-2 таклиф)'!V$3)</f>
        <v>0</v>
      </c>
      <c r="V10" s="104">
        <f>+SUMIFS('Манзил(2023-2)'!$P:$P,'Манзил(2023-2)'!$B:$B,'Соҳа(2023-2 таклиф)'!$C10,'Манзил(2023-2)'!$H:$H,'Соҳа(2023-2 таклиф)'!V$3)</f>
        <v>0</v>
      </c>
      <c r="W10" s="112">
        <f>+COUNTIFS('Манзил(2023-2)'!$B:$B,'Соҳа(2023-2 таклиф)'!$C10,'Манзил(2023-2)'!$H:$H,'Соҳа(2023-2 таклиф)'!X$3)</f>
        <v>0</v>
      </c>
      <c r="X10" s="112">
        <f>+SUMIFS('Манзил(2023-2)'!$P:$P,'Манзил(2023-2)'!$B:$B,'Соҳа(2023-2 таклиф)'!$C10,'Манзил(2023-2)'!$H:$H,'Соҳа(2023-2 таклиф)'!X$3)</f>
        <v>0</v>
      </c>
      <c r="Y10" s="112"/>
      <c r="Z10" s="112"/>
      <c r="AA10" s="112">
        <f>+COUNTIFS('Манзил(2023-2)'!$B:$B,'Соҳа(2023-2 таклиф)'!$C10,'Манзил(2023-2)'!$H:$H,'Соҳа(2023-2 таклиф)'!AB$3)</f>
        <v>0</v>
      </c>
      <c r="AB10" s="107">
        <f>+SUMIFS('Манзил(2023-2)'!$P:$P,'Манзил(2023-2)'!$B:$B,'Соҳа(2023-2 таклиф)'!$C10,'Манзил(2023-2)'!$H:$H,'Соҳа(2023-2 таклиф)'!AB$3)</f>
        <v>0</v>
      </c>
      <c r="AD10" s="126"/>
      <c r="AF10" s="102"/>
    </row>
  </sheetData>
  <mergeCells count="19">
    <mergeCell ref="B9:C9"/>
    <mergeCell ref="M7:N7"/>
    <mergeCell ref="O7:P7"/>
    <mergeCell ref="Q7:R7"/>
    <mergeCell ref="S7:T7"/>
    <mergeCell ref="B1:AB1"/>
    <mergeCell ref="B2:AB2"/>
    <mergeCell ref="B4:J4"/>
    <mergeCell ref="AA4:AB4"/>
    <mergeCell ref="B5:B8"/>
    <mergeCell ref="C5:C8"/>
    <mergeCell ref="D5:H7"/>
    <mergeCell ref="I5:J7"/>
    <mergeCell ref="K5:AB6"/>
    <mergeCell ref="K7:L7"/>
    <mergeCell ref="Y7:Z7"/>
    <mergeCell ref="AA7:AB7"/>
    <mergeCell ref="U7:V7"/>
    <mergeCell ref="W7:X7"/>
  </mergeCells>
  <printOptions horizontalCentered="1"/>
  <pageMargins left="0.19685039370078741" right="0.19685039370078741" top="0.19685039370078741" bottom="0.19685039370078741" header="0" footer="0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BA11"/>
  <sheetViews>
    <sheetView view="pageBreakPreview" zoomScale="70" zoomScaleNormal="100" zoomScaleSheetLayoutView="70" workbookViewId="0">
      <pane xSplit="1" ySplit="6" topLeftCell="K7" activePane="bottomRight" state="frozen"/>
      <selection activeCell="AA12" sqref="AA12"/>
      <selection pane="topRight" activeCell="AA12" sqref="AA12"/>
      <selection pane="bottomLeft" activeCell="AA12" sqref="AA12"/>
      <selection pane="bottomRight" activeCell="A2" sqref="A2:P2"/>
    </sheetView>
  </sheetViews>
  <sheetFormatPr defaultColWidth="9.109375" defaultRowHeight="13.8" x14ac:dyDescent="0.25"/>
  <cols>
    <col min="1" max="1" width="6.33203125" style="134" customWidth="1"/>
    <col min="2" max="2" width="14.44140625" style="134" customWidth="1"/>
    <col min="3" max="3" width="15.44140625" style="134" customWidth="1"/>
    <col min="4" max="4" width="18" style="134" customWidth="1"/>
    <col min="5" max="7" width="13.6640625" style="134" customWidth="1"/>
    <col min="8" max="8" width="35.5546875" style="153" customWidth="1"/>
    <col min="9" max="9" width="13.109375" style="153" customWidth="1"/>
    <col min="10" max="10" width="31.88671875" style="153" customWidth="1"/>
    <col min="11" max="11" width="30.5546875" style="153" customWidth="1"/>
    <col min="12" max="12" width="22.88671875" style="153" customWidth="1"/>
    <col min="13" max="13" width="64.33203125" style="153" customWidth="1"/>
    <col min="14" max="14" width="8.6640625" style="153" bestFit="1" customWidth="1"/>
    <col min="15" max="15" width="10.44140625" style="153" customWidth="1"/>
    <col min="16" max="16" width="17" style="153" customWidth="1"/>
    <col min="17" max="17" width="17.6640625" style="153" customWidth="1"/>
    <col min="18" max="18" width="19.5546875" style="153" customWidth="1"/>
    <col min="19" max="19" width="16.5546875" style="153" customWidth="1"/>
    <col min="20" max="20" width="20.44140625" style="153" customWidth="1"/>
    <col min="21" max="21" width="17.33203125" style="132" customWidth="1"/>
    <col min="22" max="22" width="19.6640625" style="133" customWidth="1"/>
    <col min="23" max="23" width="15.5546875" style="133" customWidth="1"/>
    <col min="24" max="24" width="17.44140625" style="133" customWidth="1"/>
    <col min="25" max="25" width="12.88671875" style="133" customWidth="1"/>
    <col min="26" max="26" width="13.88671875" style="133" customWidth="1"/>
    <col min="27" max="50" width="9.109375" style="133"/>
    <col min="51" max="16384" width="9.109375" style="134"/>
  </cols>
  <sheetData>
    <row r="1" spans="1:53" ht="44.25" customHeight="1" x14ac:dyDescent="0.25">
      <c r="A1" s="254" t="s">
        <v>128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131"/>
      <c r="R1" s="131"/>
      <c r="S1" s="131"/>
      <c r="T1" s="131"/>
    </row>
    <row r="2" spans="1:53" ht="22.5" customHeight="1" x14ac:dyDescent="0.25">
      <c r="A2" s="254" t="s">
        <v>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131"/>
      <c r="R2" s="131"/>
      <c r="S2" s="131"/>
      <c r="T2" s="131"/>
    </row>
    <row r="3" spans="1:53" s="135" customFormat="1" ht="18" x14ac:dyDescent="0.3">
      <c r="B3" s="255" t="s">
        <v>124</v>
      </c>
      <c r="C3" s="255"/>
      <c r="D3" s="255"/>
      <c r="E3" s="136"/>
      <c r="F3" s="136"/>
      <c r="G3" s="136"/>
      <c r="H3" s="137"/>
      <c r="I3" s="137"/>
      <c r="J3" s="137"/>
      <c r="K3" s="137"/>
      <c r="L3" s="137"/>
      <c r="M3" s="138"/>
      <c r="N3" s="138"/>
      <c r="O3" s="138"/>
      <c r="P3" s="139" t="s">
        <v>67</v>
      </c>
      <c r="Q3" s="139"/>
      <c r="R3" s="139"/>
      <c r="S3" s="139"/>
      <c r="T3" s="139"/>
      <c r="U3" s="139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</row>
    <row r="4" spans="1:53" s="143" customFormat="1" ht="15" customHeight="1" x14ac:dyDescent="0.3">
      <c r="A4" s="253" t="s">
        <v>68</v>
      </c>
      <c r="B4" s="253" t="s">
        <v>3</v>
      </c>
      <c r="C4" s="253" t="s">
        <v>69</v>
      </c>
      <c r="D4" s="253" t="s">
        <v>70</v>
      </c>
      <c r="E4" s="253" t="s">
        <v>71</v>
      </c>
      <c r="F4" s="141"/>
      <c r="G4" s="141"/>
      <c r="H4" s="253" t="s">
        <v>72</v>
      </c>
      <c r="I4" s="256" t="s">
        <v>73</v>
      </c>
      <c r="J4" s="256" t="s">
        <v>74</v>
      </c>
      <c r="K4" s="256" t="s">
        <v>75</v>
      </c>
      <c r="L4" s="256" t="s">
        <v>76</v>
      </c>
      <c r="M4" s="253" t="s">
        <v>77</v>
      </c>
      <c r="N4" s="256" t="s">
        <v>78</v>
      </c>
      <c r="O4" s="253" t="s">
        <v>16</v>
      </c>
      <c r="P4" s="253" t="s">
        <v>79</v>
      </c>
      <c r="Q4" s="256" t="s">
        <v>80</v>
      </c>
      <c r="R4" s="256" t="s">
        <v>81</v>
      </c>
      <c r="S4" s="259" t="s">
        <v>82</v>
      </c>
      <c r="T4" s="256" t="s">
        <v>83</v>
      </c>
      <c r="U4" s="253" t="s">
        <v>84</v>
      </c>
      <c r="V4" s="258" t="s">
        <v>85</v>
      </c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</row>
    <row r="5" spans="1:53" s="143" customFormat="1" ht="66.75" customHeight="1" x14ac:dyDescent="0.3">
      <c r="A5" s="253"/>
      <c r="B5" s="253"/>
      <c r="C5" s="253"/>
      <c r="D5" s="253"/>
      <c r="E5" s="253"/>
      <c r="F5" s="141"/>
      <c r="G5" s="141"/>
      <c r="H5" s="253"/>
      <c r="I5" s="257"/>
      <c r="J5" s="257"/>
      <c r="K5" s="257"/>
      <c r="L5" s="257"/>
      <c r="M5" s="253"/>
      <c r="N5" s="257"/>
      <c r="O5" s="253"/>
      <c r="P5" s="253"/>
      <c r="Q5" s="257"/>
      <c r="R5" s="257"/>
      <c r="S5" s="260"/>
      <c r="T5" s="257"/>
      <c r="U5" s="253"/>
      <c r="V5" s="258"/>
      <c r="W5" s="142" t="s">
        <v>86</v>
      </c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</row>
    <row r="6" spans="1:53" ht="28.5" customHeight="1" x14ac:dyDescent="0.25">
      <c r="A6" s="144">
        <v>1</v>
      </c>
      <c r="B6" s="144" t="s">
        <v>87</v>
      </c>
      <c r="C6" s="144" t="s">
        <v>87</v>
      </c>
      <c r="D6" s="144" t="s">
        <v>35</v>
      </c>
      <c r="E6" s="144" t="s">
        <v>87</v>
      </c>
      <c r="F6" s="144"/>
      <c r="G6" s="144"/>
      <c r="H6" s="144" t="s">
        <v>87</v>
      </c>
      <c r="I6" s="145">
        <f>SUM(I7:I11)</f>
        <v>0</v>
      </c>
      <c r="J6" s="145"/>
      <c r="K6" s="145"/>
      <c r="L6" s="145"/>
      <c r="M6" s="144" t="s">
        <v>87</v>
      </c>
      <c r="N6" s="144" t="s">
        <v>87</v>
      </c>
      <c r="O6" s="145">
        <f>SUBTOTAL(9,O7:O11)</f>
        <v>14873</v>
      </c>
      <c r="P6" s="145">
        <f>SUBTOTAL(9,P7:P11)</f>
        <v>4550</v>
      </c>
      <c r="Q6" s="269">
        <f>SUBTOTAL(9,Q7:Q11)</f>
        <v>4550000000</v>
      </c>
      <c r="R6" s="269">
        <f>SUBTOTAL(9,R7:R11)</f>
        <v>3456214504.3599997</v>
      </c>
      <c r="S6" s="146">
        <f t="shared" ref="S6:S9" si="0">+(R6+T6)/Q6</f>
        <v>0.75960758337582412</v>
      </c>
      <c r="T6" s="269">
        <f>SUBTOTAL(9,T7:T11)</f>
        <v>0</v>
      </c>
      <c r="U6" s="271">
        <f>SUBTOTAL(9,U7:U11)</f>
        <v>1093785495.6400001</v>
      </c>
      <c r="V6" s="133">
        <f>SUBTOTAL(9,V7:V11)</f>
        <v>0</v>
      </c>
      <c r="W6" s="147">
        <f>SUBTOTAL(9,W7:W11)</f>
        <v>2</v>
      </c>
    </row>
    <row r="7" spans="1:53" s="143" customFormat="1" ht="41.4" x14ac:dyDescent="0.25">
      <c r="A7" s="148">
        <v>1</v>
      </c>
      <c r="B7" s="148" t="s">
        <v>95</v>
      </c>
      <c r="C7" s="148" t="s">
        <v>96</v>
      </c>
      <c r="D7" s="178" t="s">
        <v>100</v>
      </c>
      <c r="E7" s="148" t="s">
        <v>88</v>
      </c>
      <c r="F7" s="148">
        <v>1</v>
      </c>
      <c r="G7" s="148" t="s">
        <v>88</v>
      </c>
      <c r="H7" s="180" t="s">
        <v>40</v>
      </c>
      <c r="I7" s="149"/>
      <c r="J7" s="149" t="s">
        <v>105</v>
      </c>
      <c r="K7" s="152" t="s">
        <v>113</v>
      </c>
      <c r="L7" s="152" t="s">
        <v>108</v>
      </c>
      <c r="M7" s="148" t="s">
        <v>118</v>
      </c>
      <c r="N7" s="148" t="s">
        <v>89</v>
      </c>
      <c r="O7" s="148">
        <v>2817</v>
      </c>
      <c r="P7" s="150">
        <v>800</v>
      </c>
      <c r="Q7" s="270">
        <v>800000000</v>
      </c>
      <c r="R7" s="270">
        <v>94545816</v>
      </c>
      <c r="S7" s="151">
        <f t="shared" si="0"/>
        <v>0.11818227000000001</v>
      </c>
      <c r="T7" s="270">
        <v>0</v>
      </c>
      <c r="U7" s="272">
        <f>+Q7-R7-T7</f>
        <v>705454184</v>
      </c>
      <c r="V7" s="133">
        <v>0</v>
      </c>
      <c r="W7" s="133">
        <v>0</v>
      </c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4"/>
      <c r="AZ7" s="134"/>
      <c r="BA7" s="134"/>
    </row>
    <row r="8" spans="1:53" ht="41.4" x14ac:dyDescent="0.25">
      <c r="A8" s="148">
        <v>2</v>
      </c>
      <c r="B8" s="148" t="s">
        <v>95</v>
      </c>
      <c r="C8" s="148" t="s">
        <v>97</v>
      </c>
      <c r="D8" s="178" t="s">
        <v>101</v>
      </c>
      <c r="E8" s="148" t="s">
        <v>90</v>
      </c>
      <c r="F8" s="148">
        <v>1</v>
      </c>
      <c r="G8" s="148" t="s">
        <v>90</v>
      </c>
      <c r="H8" s="148" t="s">
        <v>37</v>
      </c>
      <c r="I8" s="149"/>
      <c r="J8" s="149" t="s">
        <v>106</v>
      </c>
      <c r="K8" s="152" t="s">
        <v>114</v>
      </c>
      <c r="L8" s="152" t="s">
        <v>109</v>
      </c>
      <c r="M8" s="148" t="s">
        <v>120</v>
      </c>
      <c r="N8" s="148" t="s">
        <v>89</v>
      </c>
      <c r="O8" s="148">
        <v>2907</v>
      </c>
      <c r="P8" s="150">
        <v>800</v>
      </c>
      <c r="Q8" s="270">
        <v>800000000</v>
      </c>
      <c r="R8" s="270">
        <v>729199410.17999995</v>
      </c>
      <c r="S8" s="151">
        <f t="shared" si="0"/>
        <v>0.91149926272499993</v>
      </c>
      <c r="T8" s="270">
        <v>0</v>
      </c>
      <c r="U8" s="272">
        <f t="shared" ref="U8:U11" si="1">+Q8-R8-T8</f>
        <v>70800589.820000052</v>
      </c>
      <c r="V8" s="133">
        <v>0</v>
      </c>
      <c r="W8" s="133">
        <v>0</v>
      </c>
    </row>
    <row r="9" spans="1:53" ht="41.4" x14ac:dyDescent="0.25">
      <c r="A9" s="148">
        <v>3</v>
      </c>
      <c r="B9" s="148" t="s">
        <v>95</v>
      </c>
      <c r="C9" s="148" t="s">
        <v>98</v>
      </c>
      <c r="D9" s="178" t="s">
        <v>102</v>
      </c>
      <c r="E9" s="148" t="s">
        <v>90</v>
      </c>
      <c r="F9" s="148">
        <v>1</v>
      </c>
      <c r="G9" s="148" t="s">
        <v>90</v>
      </c>
      <c r="H9" s="148" t="s">
        <v>37</v>
      </c>
      <c r="I9" s="149"/>
      <c r="J9" s="149" t="s">
        <v>106</v>
      </c>
      <c r="K9" s="152" t="s">
        <v>115</v>
      </c>
      <c r="L9" s="152" t="s">
        <v>110</v>
      </c>
      <c r="M9" s="148" t="s">
        <v>119</v>
      </c>
      <c r="N9" s="148" t="s">
        <v>89</v>
      </c>
      <c r="O9" s="148">
        <v>3218</v>
      </c>
      <c r="P9" s="150">
        <v>950</v>
      </c>
      <c r="Q9" s="270">
        <v>950000000</v>
      </c>
      <c r="R9" s="270">
        <v>753535431.17999995</v>
      </c>
      <c r="S9" s="151">
        <f t="shared" si="0"/>
        <v>0.79319519071578937</v>
      </c>
      <c r="T9" s="270">
        <v>0</v>
      </c>
      <c r="U9" s="272">
        <f t="shared" si="1"/>
        <v>196464568.82000005</v>
      </c>
      <c r="V9" s="133">
        <v>0</v>
      </c>
      <c r="W9" s="133">
        <v>0</v>
      </c>
    </row>
    <row r="10" spans="1:53" ht="41.4" x14ac:dyDescent="0.25">
      <c r="A10" s="148">
        <v>4</v>
      </c>
      <c r="B10" s="148" t="s">
        <v>95</v>
      </c>
      <c r="C10" s="148" t="s">
        <v>99</v>
      </c>
      <c r="D10" s="178" t="s">
        <v>103</v>
      </c>
      <c r="E10" s="148" t="s">
        <v>90</v>
      </c>
      <c r="F10" s="148">
        <v>1</v>
      </c>
      <c r="G10" s="148" t="s">
        <v>90</v>
      </c>
      <c r="H10" s="148" t="s">
        <v>39</v>
      </c>
      <c r="I10" s="149"/>
      <c r="J10" s="149" t="s">
        <v>107</v>
      </c>
      <c r="K10" s="152" t="s">
        <v>117</v>
      </c>
      <c r="L10" s="152" t="s">
        <v>111</v>
      </c>
      <c r="M10" s="148" t="s">
        <v>122</v>
      </c>
      <c r="N10" s="148" t="s">
        <v>89</v>
      </c>
      <c r="O10" s="148">
        <v>2993</v>
      </c>
      <c r="P10" s="150">
        <v>1100</v>
      </c>
      <c r="Q10" s="270">
        <v>1100000000</v>
      </c>
      <c r="R10" s="270">
        <v>1099459927</v>
      </c>
      <c r="S10" s="151">
        <f>+(R10+T10)/Q10</f>
        <v>0.99950902454545454</v>
      </c>
      <c r="T10" s="270">
        <v>0</v>
      </c>
      <c r="U10" s="272">
        <f t="shared" si="1"/>
        <v>540073</v>
      </c>
      <c r="V10" s="133">
        <v>0</v>
      </c>
      <c r="W10" s="133">
        <v>1</v>
      </c>
    </row>
    <row r="11" spans="1:53" ht="41.4" x14ac:dyDescent="0.25">
      <c r="A11" s="148">
        <v>5</v>
      </c>
      <c r="B11" s="148" t="s">
        <v>95</v>
      </c>
      <c r="C11" s="148" t="s">
        <v>91</v>
      </c>
      <c r="D11" s="178" t="s">
        <v>104</v>
      </c>
      <c r="E11" s="148" t="s">
        <v>90</v>
      </c>
      <c r="F11" s="148">
        <v>1</v>
      </c>
      <c r="G11" s="148" t="s">
        <v>90</v>
      </c>
      <c r="H11" s="148" t="s">
        <v>37</v>
      </c>
      <c r="I11" s="149"/>
      <c r="J11" s="149" t="s">
        <v>106</v>
      </c>
      <c r="K11" s="152" t="s">
        <v>116</v>
      </c>
      <c r="L11" s="152" t="s">
        <v>112</v>
      </c>
      <c r="M11" s="148" t="s">
        <v>121</v>
      </c>
      <c r="N11" s="148" t="s">
        <v>89</v>
      </c>
      <c r="O11" s="148">
        <v>2938</v>
      </c>
      <c r="P11" s="150">
        <v>900</v>
      </c>
      <c r="Q11" s="270">
        <v>900000000</v>
      </c>
      <c r="R11" s="270">
        <v>779473920</v>
      </c>
      <c r="S11" s="151">
        <f t="shared" ref="S11" si="2">+(R11+T11)/Q11</f>
        <v>0.86608213333333328</v>
      </c>
      <c r="T11" s="270">
        <v>0</v>
      </c>
      <c r="U11" s="272">
        <f t="shared" si="1"/>
        <v>120526080</v>
      </c>
      <c r="V11" s="133">
        <v>0</v>
      </c>
      <c r="W11" s="133">
        <v>1</v>
      </c>
    </row>
  </sheetData>
  <mergeCells count="23">
    <mergeCell ref="V4:V5"/>
    <mergeCell ref="P4:P5"/>
    <mergeCell ref="Q4:Q5"/>
    <mergeCell ref="R4:R5"/>
    <mergeCell ref="S4:S5"/>
    <mergeCell ref="T4:T5"/>
    <mergeCell ref="U4:U5"/>
    <mergeCell ref="O4:O5"/>
    <mergeCell ref="A1:P1"/>
    <mergeCell ref="A2:P2"/>
    <mergeCell ref="B3:D3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  <mergeCell ref="M4:M5"/>
    <mergeCell ref="N4:N5"/>
  </mergeCells>
  <conditionalFormatting sqref="E3:G3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33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L39"/>
  <sheetViews>
    <sheetView tabSelected="1" view="pageBreakPreview" zoomScale="60" zoomScaleNormal="60" workbookViewId="0">
      <selection activeCell="M13" sqref="M13"/>
    </sheetView>
  </sheetViews>
  <sheetFormatPr defaultColWidth="9.109375" defaultRowHeight="13.8" x14ac:dyDescent="0.25"/>
  <cols>
    <col min="1" max="1" width="4.44140625" style="38" bestFit="1" customWidth="1"/>
    <col min="2" max="2" width="6" style="69" bestFit="1" customWidth="1"/>
    <col min="3" max="3" width="28.6640625" style="70" customWidth="1"/>
    <col min="4" max="4" width="18" style="69" customWidth="1"/>
    <col min="5" max="5" width="23.33203125" style="69" customWidth="1"/>
    <col min="6" max="6" width="25.109375" style="69" customWidth="1"/>
    <col min="7" max="8" width="25" style="70" customWidth="1"/>
    <col min="9" max="9" width="16.44140625" style="70" customWidth="1"/>
    <col min="10" max="10" width="24.6640625" style="69" customWidth="1"/>
    <col min="11" max="11" width="24" style="69" customWidth="1"/>
    <col min="12" max="12" width="18.5546875" style="69" customWidth="1"/>
    <col min="13" max="13" width="24.109375" style="69" customWidth="1"/>
    <col min="14" max="14" width="31.6640625" style="69" customWidth="1"/>
    <col min="15" max="15" width="21.109375" style="69" customWidth="1"/>
    <col min="16" max="16" width="21.33203125" style="69" customWidth="1"/>
    <col min="17" max="17" width="23" style="69" customWidth="1"/>
    <col min="18" max="18" width="28.5546875" style="70" customWidth="1"/>
    <col min="19" max="19" width="28" style="70" customWidth="1"/>
    <col min="20" max="20" width="24.33203125" style="70" customWidth="1"/>
    <col min="21" max="21" width="28.5546875" style="69" customWidth="1"/>
    <col min="22" max="22" width="26.33203125" style="69" customWidth="1"/>
    <col min="23" max="23" width="20" style="69" customWidth="1"/>
    <col min="24" max="24" width="21.5546875" style="69" customWidth="1"/>
    <col min="25" max="25" width="35.6640625" style="69" customWidth="1"/>
    <col min="26" max="26" width="25.109375" style="69" customWidth="1"/>
    <col min="27" max="27" width="22" style="69" customWidth="1"/>
    <col min="28" max="28" width="25.44140625" style="69" customWidth="1"/>
    <col min="29" max="29" width="30" style="70" customWidth="1"/>
    <col min="30" max="30" width="29.109375" style="70" customWidth="1"/>
    <col min="31" max="31" width="21.88671875" style="70" customWidth="1"/>
    <col min="32" max="32" width="29.109375" style="69" customWidth="1"/>
    <col min="33" max="33" width="26.33203125" style="69" customWidth="1"/>
    <col min="34" max="34" width="22.33203125" style="69" customWidth="1"/>
    <col min="35" max="35" width="20.5546875" style="69" customWidth="1"/>
    <col min="36" max="16384" width="9.109375" style="69"/>
  </cols>
  <sheetData>
    <row r="1" spans="1:38" s="38" customFormat="1" ht="69.75" customHeight="1" x14ac:dyDescent="0.3">
      <c r="B1" s="262" t="s">
        <v>131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 t="s">
        <v>130</v>
      </c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 t="s">
        <v>129</v>
      </c>
      <c r="Z1" s="262"/>
      <c r="AA1" s="262"/>
      <c r="AB1" s="262"/>
      <c r="AC1" s="262"/>
      <c r="AD1" s="262"/>
      <c r="AE1" s="262"/>
      <c r="AF1" s="262"/>
      <c r="AG1" s="262"/>
      <c r="AH1" s="262"/>
      <c r="AI1" s="262"/>
    </row>
    <row r="2" spans="1:38" s="154" customFormat="1" ht="30" x14ac:dyDescent="0.3">
      <c r="B2" s="262" t="s">
        <v>0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155"/>
      <c r="O2" s="156"/>
      <c r="P2" s="156"/>
      <c r="Q2" s="156"/>
      <c r="R2" s="157" t="s">
        <v>88</v>
      </c>
      <c r="S2" s="158"/>
      <c r="T2" s="158"/>
      <c r="U2" s="158"/>
      <c r="V2" s="158"/>
      <c r="W2" s="158"/>
      <c r="AC2" s="157" t="s">
        <v>90</v>
      </c>
      <c r="AD2" s="158"/>
      <c r="AE2" s="158"/>
      <c r="AF2" s="158"/>
      <c r="AG2" s="158"/>
      <c r="AH2" s="158"/>
    </row>
    <row r="3" spans="1:38" s="39" customFormat="1" ht="31.5" customHeight="1" thickBot="1" x14ac:dyDescent="0.35">
      <c r="B3" s="207" t="str">
        <f>+'Манзил(2023-2)'!B3:D3</f>
        <v>27.12.2023 йил ҳолатига</v>
      </c>
      <c r="C3" s="207"/>
      <c r="D3" s="207"/>
      <c r="E3" s="40"/>
      <c r="F3" s="40"/>
      <c r="G3" s="41"/>
      <c r="H3" s="41"/>
      <c r="I3" s="41"/>
      <c r="J3" s="41"/>
      <c r="K3" s="41">
        <f>+H6/G6*100</f>
        <v>100</v>
      </c>
      <c r="L3" s="42"/>
      <c r="M3" s="43" t="s">
        <v>23</v>
      </c>
      <c r="N3" s="240" t="str">
        <f>+B3</f>
        <v>27.12.2023 йил ҳолатига</v>
      </c>
      <c r="O3" s="240"/>
      <c r="P3" s="43"/>
      <c r="Q3" s="43"/>
      <c r="R3" s="159"/>
      <c r="S3" s="159"/>
      <c r="T3" s="159"/>
      <c r="U3" s="159"/>
      <c r="V3" s="159"/>
      <c r="W3" s="159"/>
      <c r="X3" s="43" t="s">
        <v>23</v>
      </c>
      <c r="Y3" s="240" t="str">
        <f>+N3</f>
        <v>27.12.2023 йил ҳолатига</v>
      </c>
      <c r="Z3" s="240"/>
      <c r="AA3" s="43"/>
      <c r="AB3" s="43"/>
      <c r="AC3" s="159"/>
      <c r="AD3" s="159"/>
      <c r="AE3" s="159"/>
      <c r="AF3" s="159"/>
      <c r="AG3" s="159"/>
      <c r="AH3" s="159"/>
      <c r="AI3" s="43" t="s">
        <v>23</v>
      </c>
    </row>
    <row r="4" spans="1:38" s="39" customFormat="1" ht="30" customHeight="1" x14ac:dyDescent="0.3">
      <c r="B4" s="208" t="s">
        <v>24</v>
      </c>
      <c r="C4" s="210" t="s">
        <v>25</v>
      </c>
      <c r="D4" s="212" t="s">
        <v>26</v>
      </c>
      <c r="E4" s="201" t="s">
        <v>27</v>
      </c>
      <c r="F4" s="203"/>
      <c r="G4" s="263" t="s">
        <v>92</v>
      </c>
      <c r="H4" s="261" t="s">
        <v>27</v>
      </c>
      <c r="I4" s="214"/>
      <c r="J4" s="201" t="s">
        <v>29</v>
      </c>
      <c r="K4" s="201" t="s">
        <v>30</v>
      </c>
      <c r="L4" s="201" t="s">
        <v>31</v>
      </c>
      <c r="M4" s="203" t="s">
        <v>32</v>
      </c>
      <c r="N4" s="210" t="s">
        <v>25</v>
      </c>
      <c r="O4" s="212" t="s">
        <v>93</v>
      </c>
      <c r="P4" s="201" t="s">
        <v>27</v>
      </c>
      <c r="Q4" s="203"/>
      <c r="R4" s="265" t="s">
        <v>92</v>
      </c>
      <c r="S4" s="261" t="s">
        <v>27</v>
      </c>
      <c r="T4" s="214"/>
      <c r="U4" s="201" t="s">
        <v>29</v>
      </c>
      <c r="V4" s="201" t="s">
        <v>30</v>
      </c>
      <c r="W4" s="201" t="s">
        <v>31</v>
      </c>
      <c r="X4" s="203" t="s">
        <v>32</v>
      </c>
      <c r="Y4" s="267" t="s">
        <v>25</v>
      </c>
      <c r="Z4" s="212" t="s">
        <v>94</v>
      </c>
      <c r="AA4" s="201" t="s">
        <v>27</v>
      </c>
      <c r="AB4" s="203"/>
      <c r="AC4" s="214" t="s">
        <v>92</v>
      </c>
      <c r="AD4" s="261" t="s">
        <v>27</v>
      </c>
      <c r="AE4" s="214"/>
      <c r="AF4" s="201" t="s">
        <v>29</v>
      </c>
      <c r="AG4" s="201" t="s">
        <v>30</v>
      </c>
      <c r="AH4" s="201" t="s">
        <v>31</v>
      </c>
      <c r="AI4" s="203" t="s">
        <v>32</v>
      </c>
    </row>
    <row r="5" spans="1:38" s="39" customFormat="1" ht="123" customHeight="1" thickBot="1" x14ac:dyDescent="0.35">
      <c r="B5" s="209"/>
      <c r="C5" s="211"/>
      <c r="D5" s="213"/>
      <c r="E5" s="44" t="s">
        <v>33</v>
      </c>
      <c r="F5" s="45" t="s">
        <v>34</v>
      </c>
      <c r="G5" s="264"/>
      <c r="H5" s="160" t="s">
        <v>28</v>
      </c>
      <c r="I5" s="160" t="s">
        <v>31</v>
      </c>
      <c r="J5" s="202"/>
      <c r="K5" s="202"/>
      <c r="L5" s="202"/>
      <c r="M5" s="204"/>
      <c r="N5" s="211"/>
      <c r="O5" s="213"/>
      <c r="P5" s="44" t="s">
        <v>33</v>
      </c>
      <c r="Q5" s="45" t="s">
        <v>34</v>
      </c>
      <c r="R5" s="266"/>
      <c r="S5" s="160" t="s">
        <v>28</v>
      </c>
      <c r="T5" s="160" t="s">
        <v>31</v>
      </c>
      <c r="U5" s="202"/>
      <c r="V5" s="202"/>
      <c r="W5" s="202"/>
      <c r="X5" s="204"/>
      <c r="Y5" s="268"/>
      <c r="Z5" s="213"/>
      <c r="AA5" s="44" t="s">
        <v>33</v>
      </c>
      <c r="AB5" s="45" t="s">
        <v>34</v>
      </c>
      <c r="AC5" s="215"/>
      <c r="AD5" s="160" t="s">
        <v>28</v>
      </c>
      <c r="AE5" s="160" t="s">
        <v>31</v>
      </c>
      <c r="AF5" s="202"/>
      <c r="AG5" s="202"/>
      <c r="AH5" s="202"/>
      <c r="AI5" s="204"/>
    </row>
    <row r="6" spans="1:38" s="161" customFormat="1" ht="49.5" customHeight="1" thickBot="1" x14ac:dyDescent="0.35">
      <c r="B6" s="46"/>
      <c r="C6" s="47" t="s">
        <v>35</v>
      </c>
      <c r="D6" s="48">
        <f t="shared" ref="D6:L6" si="0">+SUM(D7:D7)</f>
        <v>5</v>
      </c>
      <c r="E6" s="49">
        <f t="shared" si="0"/>
        <v>2</v>
      </c>
      <c r="F6" s="50">
        <f t="shared" si="0"/>
        <v>3</v>
      </c>
      <c r="G6" s="162">
        <f t="shared" si="0"/>
        <v>4550</v>
      </c>
      <c r="H6" s="51">
        <f t="shared" si="0"/>
        <v>4550</v>
      </c>
      <c r="I6" s="51">
        <f t="shared" si="0"/>
        <v>0</v>
      </c>
      <c r="J6" s="53">
        <f t="shared" si="0"/>
        <v>3456.2145043599994</v>
      </c>
      <c r="K6" s="53">
        <f t="shared" si="0"/>
        <v>0</v>
      </c>
      <c r="L6" s="54">
        <f t="shared" si="0"/>
        <v>1093.7854956400006</v>
      </c>
      <c r="M6" s="55">
        <f t="shared" ref="M6" si="1">(J6+K6)/G6</f>
        <v>0.75960758337582401</v>
      </c>
      <c r="N6" s="163" t="s">
        <v>35</v>
      </c>
      <c r="O6" s="164">
        <f t="shared" ref="O6:W6" si="2">+SUM(O7:O7)</f>
        <v>1</v>
      </c>
      <c r="P6" s="165">
        <f t="shared" si="2"/>
        <v>0</v>
      </c>
      <c r="Q6" s="166">
        <f t="shared" si="2"/>
        <v>1</v>
      </c>
      <c r="R6" s="51">
        <f t="shared" si="2"/>
        <v>800</v>
      </c>
      <c r="S6" s="51">
        <f t="shared" si="2"/>
        <v>800</v>
      </c>
      <c r="T6" s="51">
        <f t="shared" si="2"/>
        <v>0</v>
      </c>
      <c r="U6" s="53">
        <f t="shared" si="2"/>
        <v>94.545816000000002</v>
      </c>
      <c r="V6" s="53">
        <f t="shared" si="2"/>
        <v>0</v>
      </c>
      <c r="W6" s="54">
        <f t="shared" si="2"/>
        <v>705.45418399999994</v>
      </c>
      <c r="X6" s="55">
        <f t="shared" ref="X6" si="3">(U6+V6)/R6</f>
        <v>0.11818227000000001</v>
      </c>
      <c r="Y6" s="163" t="s">
        <v>35</v>
      </c>
      <c r="Z6" s="164">
        <f t="shared" ref="Z6:AH6" si="4">+SUM(Z7:Z7)</f>
        <v>4</v>
      </c>
      <c r="AA6" s="165">
        <f t="shared" si="4"/>
        <v>2</v>
      </c>
      <c r="AB6" s="166">
        <f t="shared" si="4"/>
        <v>2</v>
      </c>
      <c r="AC6" s="51">
        <f t="shared" si="4"/>
        <v>3750</v>
      </c>
      <c r="AD6" s="51">
        <f t="shared" si="4"/>
        <v>3750</v>
      </c>
      <c r="AE6" s="51">
        <f t="shared" si="4"/>
        <v>0</v>
      </c>
      <c r="AF6" s="53">
        <f t="shared" si="4"/>
        <v>3361.6686883599996</v>
      </c>
      <c r="AG6" s="53">
        <f t="shared" si="4"/>
        <v>0</v>
      </c>
      <c r="AH6" s="54">
        <f t="shared" si="4"/>
        <v>388.33131164000042</v>
      </c>
      <c r="AI6" s="55">
        <f>(AF6+AG6)/AC6</f>
        <v>0.89644498356266655</v>
      </c>
    </row>
    <row r="7" spans="1:38" s="39" customFormat="1" ht="43.5" customHeight="1" x14ac:dyDescent="0.3">
      <c r="A7" s="39">
        <v>1</v>
      </c>
      <c r="B7" s="167">
        <f t="shared" ref="B7" si="5">+B6+1</f>
        <v>1</v>
      </c>
      <c r="C7" s="168" t="s">
        <v>95</v>
      </c>
      <c r="D7" s="59">
        <f>+O7+Z7</f>
        <v>5</v>
      </c>
      <c r="E7" s="60">
        <f t="shared" ref="E7" si="6">+P7+AA7</f>
        <v>2</v>
      </c>
      <c r="F7" s="61">
        <f>+D7-E7</f>
        <v>3</v>
      </c>
      <c r="G7" s="169">
        <f>+R7+AC7</f>
        <v>4550</v>
      </c>
      <c r="H7" s="62">
        <f t="shared" ref="H7" si="7">+S7+AD7</f>
        <v>4550</v>
      </c>
      <c r="I7" s="62">
        <f>+H7-G7</f>
        <v>0</v>
      </c>
      <c r="J7" s="63">
        <f t="shared" ref="J7:K7" si="8">+U7+AF7</f>
        <v>3456.2145043599994</v>
      </c>
      <c r="K7" s="63">
        <f t="shared" si="8"/>
        <v>0</v>
      </c>
      <c r="L7" s="64">
        <f t="shared" ref="L7" si="9">+G7-J7-K7</f>
        <v>1093.7854956400006</v>
      </c>
      <c r="M7" s="170">
        <f>(J7+K7)/G7</f>
        <v>0.75960758337582401</v>
      </c>
      <c r="N7" s="171" t="s">
        <v>95</v>
      </c>
      <c r="O7" s="172">
        <f>+SUMIFS('Манзил(2023-2)'!$F:$F,'Манзил(2023-2)'!$B:$B,'Касса(2023-2) ХАРИД КУРИЛИШ'!$N7,'Манзил(2023-2)'!$G:$G,'Касса(2023-2) ХАРИД КУРИЛИШ'!$R$2)</f>
        <v>1</v>
      </c>
      <c r="P7" s="173">
        <f>+SUMIFS('Манзил(2023-2)'!$W:$W,'Манзил(2023-2)'!$B:$B,'Касса(2023-2) ХАРИД КУРИЛИШ'!$Y7,'Манзил(2023-2)'!$G:$G,'Касса(2023-2) ХАРИД КУРИЛИШ'!$R$2)</f>
        <v>0</v>
      </c>
      <c r="Q7" s="174">
        <f>+O7-P7</f>
        <v>1</v>
      </c>
      <c r="R7" s="62">
        <f>+SUMIFS('Манзил(2023-2)'!$P:$P,'Манзил(2023-2)'!$B:$B,'Касса(2023-2) ХАРИД КУРИЛИШ'!$C7,'Манзил(2023-2)'!$G:$G,'Касса(2023-2) ХАРИД КУРИЛИШ'!$R$2)</f>
        <v>800</v>
      </c>
      <c r="S7" s="62">
        <f>+SUMIFS('Манзил(2023-2)'!$Q:$Q,'Манзил(2023-2)'!$B:$B,'Касса(2023-2) ХАРИД КУРИЛИШ'!$C7,'Манзил(2023-2)'!$G:$G,'Касса(2023-2) ХАРИД КУРИЛИШ'!$R$2)/1000000</f>
        <v>800</v>
      </c>
      <c r="T7" s="62">
        <f>+S7-R7</f>
        <v>0</v>
      </c>
      <c r="U7" s="63">
        <f>+SUMIFS('Манзил(2023-2)'!$R:$R,'Манзил(2023-2)'!$B:$B,'Касса(2023-2) ХАРИД КУРИЛИШ'!$C7,'Манзил(2023-2)'!$G:$G,'Касса(2023-2) ХАРИД КУРИЛИШ'!$R$2)/1000000</f>
        <v>94.545816000000002</v>
      </c>
      <c r="V7" s="179">
        <f>+SUMIFS('Манзил(2023-2)'!$T:$T,'Манзил(2023-2)'!$B:$B,'Касса(2023-2) ХАРИД КУРИЛИШ'!$Y7,'Манзил(2023-2)'!$G:$G,'Касса(2023-2) ХАРИД КУРИЛИШ'!$AC$2)/1000000</f>
        <v>0</v>
      </c>
      <c r="W7" s="64">
        <f>+R7-U7-V7</f>
        <v>705.45418399999994</v>
      </c>
      <c r="X7" s="181">
        <f>(U7+V7)/S7</f>
        <v>0.11818227000000001</v>
      </c>
      <c r="Y7" s="175" t="s">
        <v>95</v>
      </c>
      <c r="Z7" s="172">
        <f>+SUMIFS('Манзил(2023-2)'!$F:$F,'Манзил(2023-2)'!$B:$B,'Касса(2023-2) ХАРИД КУРИЛИШ'!$N7,'Манзил(2023-2)'!$G:$G,'Касса(2023-2) ХАРИД КУРИЛИШ'!$AC$2)</f>
        <v>4</v>
      </c>
      <c r="AA7" s="173">
        <f>+SUMIFS('Манзил(2023-2)'!$W:$W,'Манзил(2023-2)'!$B:$B,'Касса(2023-2) ХАРИД КУРИЛИШ'!$Y7,'Манзил(2023-2)'!$G:$G,'Касса(2023-2) ХАРИД КУРИЛИШ'!$AC$2)</f>
        <v>2</v>
      </c>
      <c r="AB7" s="176">
        <f>+Z7-AA7</f>
        <v>2</v>
      </c>
      <c r="AC7" s="62">
        <f>+SUMIFS('Манзил(2023-2)'!$P:$P,'Манзил(2023-2)'!$B:$B,'Касса(2023-2) ХАРИД КУРИЛИШ'!$C7,'Манзил(2023-2)'!$G:$G,'Касса(2023-2) ХАРИД КУРИЛИШ'!$AC$2)</f>
        <v>3750</v>
      </c>
      <c r="AD7" s="62">
        <f>+SUMIFS('Манзил(2023-2)'!$Q:$Q,'Манзил(2023-2)'!$B:$B,'Касса(2023-2) ХАРИД КУРИЛИШ'!$C7,'Манзил(2023-2)'!$G:$G,'Касса(2023-2) ХАРИД КУРИЛИШ'!$AC$2)/1000000</f>
        <v>3750</v>
      </c>
      <c r="AE7" s="62">
        <f>+AD7-AC7</f>
        <v>0</v>
      </c>
      <c r="AF7" s="63">
        <f>+SUMIFS('Манзил(2023-2)'!$R:$R,'Манзил(2023-2)'!$B:$B,'Касса(2023-2) ХАРИД КУРИЛИШ'!$C7,'Манзил(2023-2)'!$G:$G,'Касса(2023-2) ХАРИД КУРИЛИШ'!$AC$2)/1000000</f>
        <v>3361.6686883599996</v>
      </c>
      <c r="AG7" s="63">
        <f>+SUMIFS('Манзил(2023-2)'!$T:$T,'Манзил(2023-2)'!$B:$B,'Касса(2023-2) ХАРИД КУРИЛИШ'!$Y7,'Манзил(2023-2)'!$G:$G,'Касса(2023-2) ХАРИД КУРИЛИШ'!$AC$2)/1000000</f>
        <v>0</v>
      </c>
      <c r="AH7" s="64">
        <f>+AC7-AF7-AG7</f>
        <v>388.33131164000042</v>
      </c>
      <c r="AI7" s="170">
        <f>(AF7+AG7)/AC7</f>
        <v>0.89644498356266655</v>
      </c>
      <c r="AL7" s="177"/>
    </row>
    <row r="9" spans="1:38" x14ac:dyDescent="0.25">
      <c r="L9" s="71"/>
      <c r="W9" s="71"/>
      <c r="AH9" s="71"/>
    </row>
    <row r="10" spans="1:38" x14ac:dyDescent="0.25">
      <c r="C10" s="72"/>
      <c r="G10" s="73"/>
      <c r="H10" s="73"/>
      <c r="I10" s="73"/>
      <c r="J10" s="73"/>
      <c r="K10" s="73"/>
      <c r="L10" s="73"/>
      <c r="M10" s="74"/>
      <c r="N10" s="74"/>
      <c r="O10" s="74"/>
      <c r="P10" s="74"/>
      <c r="Q10" s="74"/>
      <c r="R10" s="73"/>
      <c r="S10" s="73"/>
      <c r="T10" s="73"/>
      <c r="U10" s="73"/>
      <c r="V10" s="73"/>
      <c r="W10" s="73"/>
      <c r="X10" s="74"/>
      <c r="Y10" s="74"/>
      <c r="Z10" s="74"/>
      <c r="AA10" s="74"/>
      <c r="AB10" s="74"/>
      <c r="AC10" s="73"/>
      <c r="AD10" s="73"/>
      <c r="AE10" s="73"/>
      <c r="AF10" s="73"/>
      <c r="AG10" s="73"/>
      <c r="AH10" s="73"/>
      <c r="AI10" s="74"/>
    </row>
    <row r="11" spans="1:38" x14ac:dyDescent="0.25">
      <c r="C11" s="72"/>
      <c r="D11" s="75"/>
      <c r="E11" s="75"/>
      <c r="F11" s="75"/>
      <c r="G11" s="73"/>
      <c r="H11" s="73"/>
      <c r="I11" s="73"/>
      <c r="J11" s="73"/>
      <c r="K11" s="73"/>
      <c r="L11" s="73"/>
      <c r="M11" s="74"/>
      <c r="N11" s="74"/>
      <c r="O11" s="74"/>
      <c r="P11" s="74"/>
      <c r="Q11" s="74"/>
      <c r="R11" s="73"/>
      <c r="S11" s="73"/>
      <c r="T11" s="73"/>
      <c r="U11" s="73"/>
      <c r="V11" s="73"/>
      <c r="W11" s="73"/>
      <c r="X11" s="74"/>
      <c r="Y11" s="74"/>
      <c r="Z11" s="74"/>
      <c r="AA11" s="74"/>
      <c r="AB11" s="74"/>
      <c r="AC11" s="73"/>
      <c r="AD11" s="73"/>
      <c r="AE11" s="73"/>
      <c r="AF11" s="73"/>
      <c r="AG11" s="73"/>
      <c r="AH11" s="73"/>
      <c r="AI11" s="74"/>
    </row>
    <row r="12" spans="1:38" x14ac:dyDescent="0.25">
      <c r="C12" s="72"/>
      <c r="D12" s="75"/>
      <c r="E12" s="75"/>
      <c r="F12" s="75"/>
      <c r="G12" s="73"/>
      <c r="H12" s="73"/>
      <c r="I12" s="73"/>
      <c r="J12" s="73"/>
      <c r="K12" s="73"/>
      <c r="L12" s="73"/>
      <c r="M12" s="74"/>
      <c r="N12" s="74"/>
      <c r="O12" s="74"/>
      <c r="P12" s="74"/>
      <c r="Q12" s="74"/>
      <c r="R12" s="73"/>
      <c r="S12" s="73"/>
      <c r="T12" s="73"/>
      <c r="U12" s="73"/>
      <c r="V12" s="73"/>
      <c r="W12" s="73"/>
      <c r="X12" s="74"/>
      <c r="Y12" s="74"/>
      <c r="Z12" s="74"/>
      <c r="AA12" s="74"/>
      <c r="AB12" s="74"/>
      <c r="AC12" s="73"/>
      <c r="AD12" s="73"/>
      <c r="AE12" s="73"/>
      <c r="AF12" s="73"/>
      <c r="AG12" s="73"/>
      <c r="AH12" s="73"/>
      <c r="AI12" s="74"/>
    </row>
    <row r="13" spans="1:38" x14ac:dyDescent="0.25">
      <c r="C13" s="72"/>
      <c r="D13" s="75"/>
      <c r="E13" s="75"/>
      <c r="F13" s="75"/>
      <c r="G13" s="73"/>
      <c r="H13" s="73"/>
      <c r="I13" s="73"/>
      <c r="J13" s="73"/>
      <c r="K13" s="73"/>
      <c r="L13" s="73"/>
      <c r="M13" s="74"/>
      <c r="N13" s="74"/>
      <c r="O13" s="74"/>
      <c r="P13" s="74"/>
      <c r="Q13" s="74"/>
      <c r="R13" s="73"/>
      <c r="S13" s="73"/>
      <c r="T13" s="73"/>
      <c r="U13" s="73"/>
      <c r="V13" s="73"/>
      <c r="W13" s="73"/>
      <c r="X13" s="74"/>
      <c r="Y13" s="74"/>
      <c r="Z13" s="74"/>
      <c r="AA13" s="74"/>
      <c r="AB13" s="74"/>
      <c r="AC13" s="73"/>
      <c r="AD13" s="73"/>
      <c r="AE13" s="73"/>
      <c r="AF13" s="73"/>
      <c r="AG13" s="73"/>
      <c r="AH13" s="73"/>
      <c r="AI13" s="74"/>
    </row>
    <row r="14" spans="1:38" x14ac:dyDescent="0.25">
      <c r="C14" s="72"/>
      <c r="G14" s="73"/>
      <c r="H14" s="73"/>
      <c r="I14" s="73"/>
      <c r="J14" s="73"/>
      <c r="K14" s="73"/>
      <c r="L14" s="73"/>
      <c r="M14" s="74"/>
      <c r="N14" s="74"/>
      <c r="O14" s="74"/>
      <c r="P14" s="74"/>
      <c r="Q14" s="74"/>
      <c r="R14" s="73"/>
      <c r="S14" s="73"/>
      <c r="T14" s="73"/>
      <c r="U14" s="73"/>
      <c r="V14" s="73"/>
      <c r="W14" s="73"/>
      <c r="X14" s="74"/>
      <c r="Y14" s="74"/>
      <c r="Z14" s="74"/>
      <c r="AA14" s="74"/>
      <c r="AB14" s="74"/>
      <c r="AC14" s="73"/>
      <c r="AD14" s="73"/>
      <c r="AE14" s="73"/>
      <c r="AF14" s="73"/>
      <c r="AG14" s="73"/>
      <c r="AH14" s="73"/>
      <c r="AI14" s="74"/>
    </row>
    <row r="15" spans="1:38" x14ac:dyDescent="0.25">
      <c r="C15" s="72"/>
      <c r="D15" s="76"/>
      <c r="E15" s="76"/>
      <c r="F15" s="76"/>
      <c r="G15" s="73"/>
      <c r="H15" s="73"/>
      <c r="I15" s="73"/>
      <c r="J15" s="73"/>
      <c r="K15" s="73"/>
      <c r="L15" s="73"/>
      <c r="M15" s="74"/>
      <c r="N15" s="74"/>
      <c r="O15" s="74"/>
      <c r="P15" s="74"/>
      <c r="Q15" s="74"/>
      <c r="R15" s="73"/>
      <c r="S15" s="73"/>
      <c r="T15" s="73"/>
      <c r="U15" s="73"/>
      <c r="V15" s="73"/>
      <c r="W15" s="73"/>
      <c r="X15" s="74"/>
      <c r="Y15" s="74"/>
      <c r="Z15" s="74"/>
      <c r="AA15" s="74"/>
      <c r="AB15" s="74"/>
      <c r="AC15" s="73"/>
      <c r="AD15" s="73"/>
      <c r="AE15" s="73"/>
      <c r="AF15" s="73"/>
      <c r="AG15" s="73"/>
      <c r="AH15" s="73"/>
      <c r="AI15" s="74"/>
    </row>
    <row r="16" spans="1:38" x14ac:dyDescent="0.25">
      <c r="C16" s="72"/>
      <c r="G16" s="73"/>
      <c r="H16" s="73"/>
      <c r="I16" s="73"/>
      <c r="J16" s="73"/>
      <c r="K16" s="73"/>
      <c r="L16" s="73"/>
      <c r="M16" s="74"/>
      <c r="N16" s="74"/>
      <c r="O16" s="74"/>
      <c r="P16" s="74"/>
      <c r="Q16" s="74"/>
      <c r="R16" s="73"/>
      <c r="S16" s="73"/>
      <c r="T16" s="73"/>
      <c r="U16" s="73"/>
      <c r="V16" s="73"/>
      <c r="W16" s="73"/>
      <c r="X16" s="74"/>
      <c r="Y16" s="74"/>
      <c r="Z16" s="74"/>
      <c r="AA16" s="74"/>
      <c r="AB16" s="74"/>
      <c r="AC16" s="73"/>
      <c r="AD16" s="73"/>
      <c r="AE16" s="73"/>
      <c r="AF16" s="73"/>
      <c r="AG16" s="73"/>
      <c r="AH16" s="73"/>
      <c r="AI16" s="74"/>
    </row>
    <row r="17" spans="3:35" x14ac:dyDescent="0.25">
      <c r="C17" s="72"/>
      <c r="G17" s="73"/>
      <c r="H17" s="73"/>
      <c r="I17" s="73"/>
      <c r="J17" s="73"/>
      <c r="K17" s="73"/>
      <c r="L17" s="73"/>
      <c r="M17" s="74"/>
      <c r="N17" s="74"/>
      <c r="O17" s="74"/>
      <c r="P17" s="74"/>
      <c r="Q17" s="74"/>
      <c r="R17" s="73"/>
      <c r="S17" s="73"/>
      <c r="T17" s="73"/>
      <c r="U17" s="73"/>
      <c r="V17" s="73"/>
      <c r="W17" s="73"/>
      <c r="X17" s="74"/>
      <c r="Y17" s="74"/>
      <c r="Z17" s="74"/>
      <c r="AA17" s="74"/>
      <c r="AB17" s="74"/>
      <c r="AC17" s="73"/>
      <c r="AD17" s="73"/>
      <c r="AE17" s="73"/>
      <c r="AF17" s="73"/>
      <c r="AG17" s="73"/>
      <c r="AH17" s="73"/>
      <c r="AI17" s="74"/>
    </row>
    <row r="18" spans="3:35" x14ac:dyDescent="0.25">
      <c r="C18" s="72"/>
      <c r="G18" s="73"/>
      <c r="H18" s="73"/>
      <c r="I18" s="73"/>
      <c r="J18" s="73"/>
      <c r="K18" s="73"/>
      <c r="L18" s="73"/>
      <c r="M18" s="74"/>
      <c r="N18" s="74"/>
      <c r="O18" s="74"/>
      <c r="P18" s="74"/>
      <c r="Q18" s="74"/>
      <c r="R18" s="73"/>
      <c r="S18" s="73"/>
      <c r="T18" s="73"/>
      <c r="U18" s="73"/>
      <c r="V18" s="73"/>
      <c r="W18" s="73"/>
      <c r="X18" s="74"/>
      <c r="Y18" s="74"/>
      <c r="Z18" s="74"/>
      <c r="AA18" s="74"/>
      <c r="AB18" s="74"/>
      <c r="AC18" s="73"/>
      <c r="AD18" s="73"/>
      <c r="AE18" s="73"/>
      <c r="AF18" s="73"/>
      <c r="AG18" s="73"/>
      <c r="AH18" s="73"/>
      <c r="AI18" s="74"/>
    </row>
    <row r="19" spans="3:35" x14ac:dyDescent="0.25">
      <c r="C19" s="72"/>
      <c r="G19" s="73"/>
      <c r="H19" s="73"/>
      <c r="I19" s="73"/>
      <c r="J19" s="73"/>
      <c r="K19" s="73"/>
      <c r="L19" s="73"/>
      <c r="M19" s="74"/>
      <c r="N19" s="74"/>
      <c r="O19" s="74"/>
      <c r="P19" s="74"/>
      <c r="Q19" s="74"/>
      <c r="R19" s="73"/>
      <c r="S19" s="73"/>
      <c r="T19" s="73"/>
      <c r="U19" s="73"/>
      <c r="V19" s="73"/>
      <c r="W19" s="73"/>
      <c r="X19" s="74"/>
      <c r="Y19" s="74"/>
      <c r="Z19" s="74"/>
      <c r="AA19" s="74"/>
      <c r="AB19" s="74"/>
      <c r="AC19" s="73"/>
      <c r="AD19" s="73"/>
      <c r="AE19" s="73"/>
      <c r="AF19" s="73"/>
      <c r="AG19" s="73"/>
      <c r="AH19" s="73"/>
      <c r="AI19" s="74"/>
    </row>
    <row r="20" spans="3:35" x14ac:dyDescent="0.25">
      <c r="C20" s="72"/>
      <c r="G20" s="73"/>
      <c r="H20" s="73"/>
      <c r="I20" s="73"/>
      <c r="J20" s="73"/>
      <c r="K20" s="73"/>
      <c r="L20" s="73"/>
      <c r="M20" s="74"/>
      <c r="N20" s="74"/>
      <c r="O20" s="74"/>
      <c r="P20" s="74"/>
      <c r="Q20" s="74"/>
      <c r="R20" s="73"/>
      <c r="S20" s="73"/>
      <c r="T20" s="73"/>
      <c r="U20" s="73"/>
      <c r="V20" s="73"/>
      <c r="W20" s="73"/>
      <c r="X20" s="74"/>
      <c r="Y20" s="74"/>
      <c r="Z20" s="74"/>
      <c r="AA20" s="74"/>
      <c r="AB20" s="74"/>
      <c r="AC20" s="73"/>
      <c r="AD20" s="73"/>
      <c r="AE20" s="73"/>
      <c r="AF20" s="73"/>
      <c r="AG20" s="73"/>
      <c r="AH20" s="73"/>
      <c r="AI20" s="74"/>
    </row>
    <row r="21" spans="3:35" x14ac:dyDescent="0.25">
      <c r="C21" s="72"/>
      <c r="G21" s="73"/>
      <c r="H21" s="73"/>
      <c r="I21" s="73"/>
      <c r="J21" s="73"/>
      <c r="K21" s="73"/>
      <c r="L21" s="73"/>
      <c r="M21" s="74"/>
      <c r="N21" s="74"/>
      <c r="O21" s="74"/>
      <c r="P21" s="74"/>
      <c r="Q21" s="74"/>
      <c r="R21" s="73"/>
      <c r="S21" s="73"/>
      <c r="T21" s="73"/>
      <c r="U21" s="73"/>
      <c r="V21" s="73"/>
      <c r="W21" s="73"/>
      <c r="X21" s="74"/>
      <c r="Y21" s="74"/>
      <c r="Z21" s="74"/>
      <c r="AA21" s="74"/>
      <c r="AB21" s="74"/>
      <c r="AC21" s="73"/>
      <c r="AD21" s="73"/>
      <c r="AE21" s="73"/>
      <c r="AF21" s="73"/>
      <c r="AG21" s="73"/>
      <c r="AH21" s="73"/>
      <c r="AI21" s="74"/>
    </row>
    <row r="22" spans="3:35" x14ac:dyDescent="0.25">
      <c r="C22" s="72"/>
      <c r="G22" s="73"/>
      <c r="H22" s="73"/>
      <c r="I22" s="73"/>
      <c r="J22" s="73"/>
      <c r="K22" s="73"/>
      <c r="L22" s="73"/>
      <c r="M22" s="74"/>
      <c r="N22" s="74"/>
      <c r="O22" s="74"/>
      <c r="P22" s="74"/>
      <c r="Q22" s="74"/>
      <c r="R22" s="73"/>
      <c r="S22" s="73"/>
      <c r="T22" s="73"/>
      <c r="U22" s="73"/>
      <c r="V22" s="73"/>
      <c r="W22" s="73"/>
      <c r="X22" s="74"/>
      <c r="Y22" s="74"/>
      <c r="Z22" s="74"/>
      <c r="AA22" s="74"/>
      <c r="AB22" s="74"/>
      <c r="AC22" s="73"/>
      <c r="AD22" s="73"/>
      <c r="AE22" s="73"/>
      <c r="AF22" s="73"/>
      <c r="AG22" s="73"/>
      <c r="AH22" s="73"/>
      <c r="AI22" s="74"/>
    </row>
    <row r="23" spans="3:35" x14ac:dyDescent="0.25">
      <c r="G23" s="73"/>
      <c r="H23" s="73"/>
      <c r="I23" s="73"/>
      <c r="R23" s="73"/>
      <c r="S23" s="73"/>
      <c r="T23" s="73"/>
      <c r="AC23" s="73"/>
      <c r="AD23" s="73"/>
      <c r="AE23" s="73"/>
    </row>
    <row r="24" spans="3:35" x14ac:dyDescent="0.25">
      <c r="G24" s="73"/>
      <c r="H24" s="73"/>
      <c r="I24" s="73"/>
      <c r="R24" s="73"/>
      <c r="S24" s="73"/>
      <c r="T24" s="73"/>
      <c r="AC24" s="73"/>
      <c r="AD24" s="73"/>
      <c r="AE24" s="73"/>
    </row>
    <row r="25" spans="3:35" x14ac:dyDescent="0.25">
      <c r="G25" s="73"/>
      <c r="H25" s="73"/>
      <c r="I25" s="73"/>
      <c r="R25" s="73"/>
      <c r="S25" s="73"/>
      <c r="T25" s="73"/>
      <c r="AC25" s="73"/>
      <c r="AD25" s="73"/>
      <c r="AE25" s="73"/>
    </row>
    <row r="26" spans="3:35" x14ac:dyDescent="0.25">
      <c r="G26" s="73"/>
      <c r="H26" s="73"/>
      <c r="I26" s="73"/>
      <c r="R26" s="73"/>
      <c r="S26" s="73"/>
      <c r="T26" s="73"/>
      <c r="AC26" s="73"/>
      <c r="AD26" s="73"/>
      <c r="AE26" s="73"/>
    </row>
    <row r="27" spans="3:35" x14ac:dyDescent="0.25">
      <c r="G27" s="73"/>
      <c r="H27" s="73"/>
      <c r="I27" s="73"/>
      <c r="R27" s="73"/>
      <c r="S27" s="73"/>
      <c r="T27" s="73"/>
      <c r="AC27" s="73"/>
      <c r="AD27" s="73"/>
      <c r="AE27" s="73"/>
    </row>
    <row r="28" spans="3:35" x14ac:dyDescent="0.25">
      <c r="G28" s="73"/>
      <c r="H28" s="73"/>
      <c r="I28" s="73"/>
      <c r="R28" s="73"/>
      <c r="S28" s="73"/>
      <c r="T28" s="73"/>
      <c r="AC28" s="73"/>
      <c r="AD28" s="73"/>
      <c r="AE28" s="73"/>
    </row>
    <row r="29" spans="3:35" x14ac:dyDescent="0.25">
      <c r="G29" s="73"/>
      <c r="H29" s="73"/>
      <c r="I29" s="73"/>
      <c r="R29" s="73"/>
      <c r="S29" s="73"/>
      <c r="T29" s="73"/>
      <c r="AC29" s="73"/>
      <c r="AD29" s="73"/>
      <c r="AE29" s="73"/>
    </row>
    <row r="30" spans="3:35" x14ac:dyDescent="0.25">
      <c r="G30" s="73"/>
      <c r="H30" s="73"/>
      <c r="I30" s="73"/>
      <c r="R30" s="73"/>
      <c r="S30" s="73"/>
      <c r="T30" s="73"/>
      <c r="AC30" s="73"/>
      <c r="AD30" s="73"/>
      <c r="AE30" s="73"/>
    </row>
    <row r="31" spans="3:35" x14ac:dyDescent="0.25">
      <c r="G31" s="73"/>
      <c r="H31" s="73"/>
      <c r="I31" s="73"/>
      <c r="R31" s="73"/>
      <c r="S31" s="73"/>
      <c r="T31" s="73"/>
      <c r="AC31" s="73"/>
      <c r="AD31" s="73"/>
      <c r="AE31" s="73"/>
    </row>
    <row r="32" spans="3:35" x14ac:dyDescent="0.25">
      <c r="G32" s="73"/>
      <c r="H32" s="73"/>
      <c r="I32" s="73"/>
      <c r="R32" s="73"/>
      <c r="S32" s="73"/>
      <c r="T32" s="73"/>
      <c r="AC32" s="73"/>
      <c r="AD32" s="73"/>
      <c r="AE32" s="73"/>
    </row>
    <row r="33" spans="7:31" x14ac:dyDescent="0.25">
      <c r="G33" s="73"/>
      <c r="H33" s="73"/>
      <c r="I33" s="73"/>
      <c r="R33" s="73"/>
      <c r="S33" s="73"/>
      <c r="T33" s="73"/>
      <c r="AC33" s="73"/>
      <c r="AD33" s="73"/>
      <c r="AE33" s="73"/>
    </row>
    <row r="34" spans="7:31" x14ac:dyDescent="0.25">
      <c r="G34" s="73"/>
      <c r="H34" s="73"/>
      <c r="I34" s="73"/>
      <c r="R34" s="73"/>
      <c r="S34" s="73"/>
      <c r="T34" s="73"/>
      <c r="AC34" s="73"/>
      <c r="AD34" s="73"/>
      <c r="AE34" s="73"/>
    </row>
    <row r="35" spans="7:31" x14ac:dyDescent="0.25">
      <c r="G35" s="73"/>
      <c r="H35" s="73"/>
      <c r="I35" s="73"/>
      <c r="R35" s="73"/>
      <c r="S35" s="73"/>
      <c r="T35" s="73"/>
      <c r="AC35" s="73"/>
      <c r="AD35" s="73"/>
      <c r="AE35" s="73"/>
    </row>
    <row r="36" spans="7:31" x14ac:dyDescent="0.25">
      <c r="G36" s="73"/>
      <c r="H36" s="73"/>
      <c r="I36" s="73"/>
      <c r="R36" s="73"/>
      <c r="S36" s="73"/>
      <c r="T36" s="73"/>
      <c r="AC36" s="73"/>
      <c r="AD36" s="73"/>
      <c r="AE36" s="73"/>
    </row>
    <row r="37" spans="7:31" x14ac:dyDescent="0.25">
      <c r="G37" s="73"/>
      <c r="H37" s="73"/>
      <c r="I37" s="73"/>
      <c r="R37" s="73"/>
      <c r="S37" s="73"/>
      <c r="T37" s="73"/>
      <c r="AC37" s="73"/>
      <c r="AD37" s="73"/>
      <c r="AE37" s="73"/>
    </row>
    <row r="38" spans="7:31" x14ac:dyDescent="0.25">
      <c r="G38" s="73"/>
      <c r="H38" s="73"/>
      <c r="I38" s="73"/>
      <c r="R38" s="73"/>
      <c r="S38" s="73"/>
      <c r="T38" s="73"/>
      <c r="AC38" s="73"/>
      <c r="AD38" s="73"/>
      <c r="AE38" s="73"/>
    </row>
    <row r="39" spans="7:31" x14ac:dyDescent="0.25">
      <c r="G39" s="73"/>
      <c r="H39" s="73"/>
      <c r="I39" s="73"/>
      <c r="R39" s="73"/>
      <c r="S39" s="73"/>
      <c r="T39" s="73"/>
      <c r="AC39" s="73"/>
      <c r="AD39" s="73"/>
      <c r="AE39" s="73"/>
    </row>
  </sheetData>
  <autoFilter ref="A6:V6">
    <sortState ref="A7:N19">
      <sortCondition ref="A6"/>
    </sortState>
  </autoFilter>
  <mergeCells count="35">
    <mergeCell ref="AG4:AG5"/>
    <mergeCell ref="AH4:AH5"/>
    <mergeCell ref="AI4:AI5"/>
    <mergeCell ref="X4:X5"/>
    <mergeCell ref="Y4:Y5"/>
    <mergeCell ref="Z4:Z5"/>
    <mergeCell ref="AA4:AB4"/>
    <mergeCell ref="AC4:AC5"/>
    <mergeCell ref="AD4:AE4"/>
    <mergeCell ref="R4:R5"/>
    <mergeCell ref="S4:T4"/>
    <mergeCell ref="U4:U5"/>
    <mergeCell ref="V4:V5"/>
    <mergeCell ref="AF4:AF5"/>
    <mergeCell ref="L4:L5"/>
    <mergeCell ref="M4:M5"/>
    <mergeCell ref="N4:N5"/>
    <mergeCell ref="O4:O5"/>
    <mergeCell ref="P4:Q4"/>
    <mergeCell ref="H4:I4"/>
    <mergeCell ref="B1:M1"/>
    <mergeCell ref="N1:X1"/>
    <mergeCell ref="Y1:AI1"/>
    <mergeCell ref="B2:M2"/>
    <mergeCell ref="B3:D3"/>
    <mergeCell ref="N3:O3"/>
    <mergeCell ref="Y3:Z3"/>
    <mergeCell ref="B4:B5"/>
    <mergeCell ref="C4:C5"/>
    <mergeCell ref="D4:D5"/>
    <mergeCell ref="E4:F4"/>
    <mergeCell ref="G4:G5"/>
    <mergeCell ref="W4:W5"/>
    <mergeCell ref="J4:J5"/>
    <mergeCell ref="K4:K5"/>
  </mergeCells>
  <conditionalFormatting sqref="M8:Q1048576 M4:M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8:AB1048576 X4:Y4 X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8:AI1048576 AI4:AI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19685039370078741" right="0.19685039370078741" top="0.39370078740157483" bottom="0.39370078740157483" header="0.39370078740157483" footer="0.39370078740157483"/>
  <pageSetup paperSize="9" scale="50" fitToWidth="3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Таклиф(2023-2)</vt:lpstr>
      <vt:lpstr>Касса(2023-2)</vt:lpstr>
      <vt:lpstr>Соҳа(2023-2)</vt:lpstr>
      <vt:lpstr>Соҳа(2023-2 таклиф)</vt:lpstr>
      <vt:lpstr>Манзил(2023-2)</vt:lpstr>
      <vt:lpstr>Касса(2023-2) ХАРИД КУРИЛИШ</vt:lpstr>
      <vt:lpstr>'Манзил(2023-2)'!Заголовки_для_печати</vt:lpstr>
      <vt:lpstr>'Касса(2023-2)'!Область_печати</vt:lpstr>
      <vt:lpstr>'Касса(2023-2) ХАРИД КУРИЛИШ'!Область_печати</vt:lpstr>
      <vt:lpstr>'Манзил(2023-2)'!Область_печати</vt:lpstr>
      <vt:lpstr>'Соҳа(2023-2 таклиф)'!Область_печати</vt:lpstr>
      <vt:lpstr>'Соҳа(2023-2)'!Область_печати</vt:lpstr>
      <vt:lpstr>'Таклиф(2023-2)'!Область_печати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Servis-1</dc:creator>
  <cp:lastModifiedBy>23F06_ASB_1</cp:lastModifiedBy>
  <cp:lastPrinted>2023-12-27T12:51:24Z</cp:lastPrinted>
  <dcterms:created xsi:type="dcterms:W3CDTF">2023-12-11T10:20:25Z</dcterms:created>
  <dcterms:modified xsi:type="dcterms:W3CDTF">2023-12-27T12:51:26Z</dcterms:modified>
</cp:coreProperties>
</file>